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20" tabRatio="606" activeTab="3"/>
  </bookViews>
  <sheets>
    <sheet name="2001" sheetId="1" r:id="rId1"/>
    <sheet name="2004" sheetId="2" r:id="rId2"/>
    <sheet name="2005" sheetId="3" r:id="rId3"/>
    <sheet name="2006" sheetId="4" r:id="rId4"/>
  </sheets>
  <definedNames/>
  <calcPr fullCalcOnLoad="1"/>
</workbook>
</file>

<file path=xl/sharedStrings.xml><?xml version="1.0" encoding="utf-8"?>
<sst xmlns="http://schemas.openxmlformats.org/spreadsheetml/2006/main" count="1657" uniqueCount="123">
  <si>
    <t>SURVEY:</t>
  </si>
  <si>
    <t>TARGET SPP:</t>
  </si>
  <si>
    <t>SURVEY TYPE:</t>
  </si>
  <si>
    <t>INFLUENCE CODE:</t>
  </si>
  <si>
    <t>CH</t>
  </si>
  <si>
    <t>CO</t>
  </si>
  <si>
    <t>CU</t>
  </si>
  <si>
    <t>LOCATION:</t>
  </si>
  <si>
    <t>Date</t>
  </si>
  <si>
    <t>mm/dd</t>
  </si>
  <si>
    <t xml:space="preserve">Surveyor </t>
  </si>
  <si>
    <t>ID</t>
  </si>
  <si>
    <t>W</t>
  </si>
  <si>
    <t>F</t>
  </si>
  <si>
    <t>V</t>
  </si>
  <si>
    <t>Live Fish Activity</t>
  </si>
  <si>
    <t>CM</t>
  </si>
  <si>
    <t>REDDS</t>
  </si>
  <si>
    <t>Live</t>
  </si>
  <si>
    <t>A</t>
  </si>
  <si>
    <t>J</t>
  </si>
  <si>
    <t>Dead</t>
  </si>
  <si>
    <t>M</t>
  </si>
  <si>
    <t>U</t>
  </si>
  <si>
    <t>CHINOOK</t>
  </si>
  <si>
    <t>UnMA</t>
  </si>
  <si>
    <t>MkA</t>
  </si>
  <si>
    <t>UnKA</t>
  </si>
  <si>
    <t>PHA</t>
  </si>
  <si>
    <t>PHJ</t>
  </si>
  <si>
    <t>COHO</t>
  </si>
  <si>
    <t>CHUM</t>
  </si>
  <si>
    <t>Steelhead</t>
  </si>
  <si>
    <t>Survey Condition</t>
  </si>
  <si>
    <t>REACH ID:</t>
  </si>
  <si>
    <t>SEGMENT:</t>
  </si>
  <si>
    <t>DISTRICT:</t>
  </si>
  <si>
    <t>BASIN:</t>
  </si>
  <si>
    <t>SUBBASIN:</t>
  </si>
  <si>
    <t>Comments</t>
  </si>
  <si>
    <t>C1</t>
  </si>
  <si>
    <t>C2</t>
  </si>
  <si>
    <t>Gravel Count (m2)</t>
  </si>
  <si>
    <t>Weather</t>
  </si>
  <si>
    <t>C=Clear</t>
  </si>
  <si>
    <t>O=Overcast</t>
  </si>
  <si>
    <t>F=Foggy</t>
  </si>
  <si>
    <t>R=Rain</t>
  </si>
  <si>
    <t>S=Snow</t>
  </si>
  <si>
    <t>P=Ptly. Cloudy</t>
  </si>
  <si>
    <t>Visibility</t>
  </si>
  <si>
    <t>1=can see to bottom of pools and riffles</t>
  </si>
  <si>
    <t>2=can see bottom of riffles</t>
  </si>
  <si>
    <t>3=cannot see bottom of riffles or pools</t>
  </si>
  <si>
    <t>Flow</t>
  </si>
  <si>
    <t>L=Low or dry - stream does not cover all of stream bed</t>
  </si>
  <si>
    <t>M=Moderate - stream covers nearly all or all of the stream bed</t>
  </si>
  <si>
    <t>H=High - stream width approaches or reaches active channel width and stream hieght approaches bankfull</t>
  </si>
  <si>
    <t>F=Flooding - stream is out of its banks</t>
  </si>
  <si>
    <t>Coho</t>
  </si>
  <si>
    <t>UP-E</t>
  </si>
  <si>
    <t>UP-N</t>
  </si>
  <si>
    <t>DOWN-E</t>
  </si>
  <si>
    <t>DOWN-N</t>
  </si>
  <si>
    <t>RANDOM</t>
  </si>
  <si>
    <t>ADULT AUC</t>
  </si>
  <si>
    <t>JACK AUC</t>
  </si>
  <si>
    <t>ADULT &amp; JACK AUC</t>
  </si>
  <si>
    <t>SURVEY</t>
  </si>
  <si>
    <t>Start</t>
  </si>
  <si>
    <t>End</t>
  </si>
  <si>
    <t>Total</t>
  </si>
  <si>
    <t>Total/2</t>
  </si>
  <si>
    <t>Days</t>
  </si>
  <si>
    <t>Coho Residency</t>
  </si>
  <si>
    <t>AUC</t>
  </si>
  <si>
    <t>Km</t>
  </si>
  <si>
    <t>AUC/Km</t>
  </si>
  <si>
    <t>AUC/Mile</t>
  </si>
  <si>
    <t>R</t>
  </si>
  <si>
    <t>O</t>
  </si>
  <si>
    <t>-</t>
  </si>
  <si>
    <t>Saw juvenile dart fish past clearing with metal post in deep small pool with woody debris, moving quickly, couldn't identify (2-3).  A little farther up, saw juvenile (1) couldn't identify - darty</t>
  </si>
  <si>
    <t>Totals</t>
  </si>
  <si>
    <t>adults</t>
  </si>
  <si>
    <t>jacks</t>
  </si>
  <si>
    <t>ad+j</t>
  </si>
  <si>
    <t>AUC/km</t>
  </si>
  <si>
    <t>2004 Spawning Survey Form</t>
  </si>
  <si>
    <t>6 Coos-Coquille</t>
  </si>
  <si>
    <t>45 Coos River</t>
  </si>
  <si>
    <t>1 Mainstem</t>
  </si>
  <si>
    <t>Miles</t>
  </si>
  <si>
    <t>From North Bend drive North on Hwy. 101 across the coos Bay bridge to North Bay drive. Turn right onto North Bay drive and go 2.4 miles to Larson Way. Turn right on to Larson Way and drive 3.7 miles to Rd. 3000.  Turn right on Rd. 3000 and drive 0.9 miles to a pullout just upslope of a bridge (culvert) over Sullivan Cr.  Enter stream and walk upstream 150m through flooded out slide area to start point @ trib. on right. Survey from trib. Right (start sign alder right) upstream 0.62 mi. To a falls just past trib. On right (end sign tree right)  Exit via survey.</t>
  </si>
  <si>
    <t>L</t>
  </si>
  <si>
    <t>C</t>
  </si>
  <si>
    <t>Sulivan Cr</t>
  </si>
  <si>
    <t>H</t>
  </si>
  <si>
    <t>P</t>
  </si>
  <si>
    <t>2001 Spawning Survey Form</t>
  </si>
  <si>
    <t>1 km</t>
  </si>
  <si>
    <t>2005 SPAWNING SURVEY FORM</t>
  </si>
  <si>
    <t>ODFW REACH ID:</t>
  </si>
  <si>
    <t>TOTALS</t>
  </si>
  <si>
    <t>ODFW Segment:</t>
  </si>
  <si>
    <t>Standard</t>
  </si>
  <si>
    <t>DISTANCE:</t>
  </si>
  <si>
    <t>ADULT</t>
  </si>
  <si>
    <t>Coos-Coquille</t>
  </si>
  <si>
    <t>miles</t>
  </si>
  <si>
    <t>JACK</t>
  </si>
  <si>
    <t>Coos River</t>
  </si>
  <si>
    <t>ADULT &amp; JACK</t>
  </si>
  <si>
    <t>Mainstem</t>
  </si>
  <si>
    <t>Sullivan Cr</t>
  </si>
  <si>
    <t>Stlhead</t>
  </si>
  <si>
    <t>2006 SPAWNING SURVEY FORM</t>
  </si>
  <si>
    <t>CWA SEGMENT:</t>
  </si>
  <si>
    <t>Feet</t>
  </si>
  <si>
    <t xml:space="preserve">UP-E </t>
  </si>
  <si>
    <t>( 1-2 )</t>
  </si>
  <si>
    <t>Sulivan Creek</t>
  </si>
  <si>
    <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</si>
</sst>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7">
    <font>
      <sz val="10"/>
      <name val="Arial"/>
      <family val="0"/>
    </font>
    <font>
      <sz val="12"/>
      <name val="Arial"/>
      <family val="2"/>
    </font>
    <font>
      <b/>
      <sz val="12"/>
      <name val="Arial"/>
      <family val="2"/>
    </font>
    <font>
      <b/>
      <sz val="10"/>
      <name val="Arial"/>
      <family val="2"/>
    </font>
    <font>
      <u val="single"/>
      <sz val="10"/>
      <name val="Arial"/>
      <family val="2"/>
    </font>
    <font>
      <sz val="14"/>
      <name val="Arial"/>
      <family val="2"/>
    </font>
    <font>
      <u val="single"/>
      <sz val="14"/>
      <name val="Arial"/>
      <family val="2"/>
    </font>
  </fonts>
  <fills count="3">
    <fill>
      <patternFill/>
    </fill>
    <fill>
      <patternFill patternType="gray125"/>
    </fill>
    <fill>
      <patternFill patternType="solid">
        <fgColor indexed="13"/>
        <bgColor indexed="64"/>
      </patternFill>
    </fill>
  </fills>
  <borders count="5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color indexed="63"/>
      </left>
      <right style="medium"/>
      <top>
        <color indexed="63"/>
      </top>
      <bottom style="medium"/>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color indexed="63"/>
      </right>
      <top style="medium"/>
      <bottom style="medium"/>
    </border>
    <border>
      <left style="medium"/>
      <right>
        <color indexed="63"/>
      </right>
      <top>
        <color indexed="63"/>
      </top>
      <bottom style="medium"/>
    </border>
    <border>
      <left style="thin"/>
      <right style="thin"/>
      <top>
        <color indexed="63"/>
      </top>
      <bottom>
        <color indexed="63"/>
      </botto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164"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64" fontId="0" fillId="0" borderId="4" xfId="0" applyNumberFormat="1" applyBorder="1" applyAlignment="1">
      <alignment horizontal="center"/>
    </xf>
    <xf numFmtId="0" fontId="0" fillId="0" borderId="5" xfId="0" applyBorder="1" applyAlignment="1">
      <alignment horizontal="center"/>
    </xf>
    <xf numFmtId="164" fontId="0" fillId="0" borderId="7" xfId="0" applyNumberFormat="1" applyBorder="1" applyAlignment="1">
      <alignment horizontal="center"/>
    </xf>
    <xf numFmtId="0" fontId="0" fillId="0" borderId="8" xfId="0" applyBorder="1" applyAlignment="1">
      <alignment horizont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4" xfId="0" applyBorder="1" applyAlignment="1">
      <alignment horizontal="center"/>
    </xf>
    <xf numFmtId="0" fontId="0" fillId="0" borderId="15" xfId="0" applyBorder="1" applyAlignment="1">
      <alignment/>
    </xf>
    <xf numFmtId="0" fontId="0" fillId="0" borderId="0" xfId="0" applyBorder="1" applyAlignment="1">
      <alignment/>
    </xf>
    <xf numFmtId="0" fontId="0" fillId="0" borderId="7" xfId="0" applyBorder="1" applyAlignment="1">
      <alignment/>
    </xf>
    <xf numFmtId="0" fontId="1" fillId="0" borderId="0" xfId="0" applyFont="1" applyAlignment="1">
      <alignment horizontal="center"/>
    </xf>
    <xf numFmtId="0" fontId="2" fillId="0" borderId="0" xfId="0" applyFont="1" applyAlignment="1">
      <alignment horizontal="center"/>
    </xf>
    <xf numFmtId="0" fontId="1"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0" xfId="0" applyFont="1" applyFill="1" applyBorder="1" applyAlignment="1">
      <alignment horizontal="center"/>
    </xf>
    <xf numFmtId="0" fontId="2" fillId="0" borderId="17" xfId="0" applyFont="1" applyFill="1" applyBorder="1" applyAlignment="1">
      <alignment horizontal="center"/>
    </xf>
    <xf numFmtId="0" fontId="2" fillId="0" borderId="19" xfId="0" applyFont="1" applyFill="1" applyBorder="1" applyAlignment="1">
      <alignment horizontal="center"/>
    </xf>
    <xf numFmtId="0" fontId="2" fillId="0" borderId="15" xfId="0" applyFont="1" applyFill="1" applyBorder="1" applyAlignment="1">
      <alignment horizontal="center"/>
    </xf>
    <xf numFmtId="0" fontId="1" fillId="0" borderId="0" xfId="0" applyFont="1" applyBorder="1" applyAlignment="1">
      <alignment horizontal="center"/>
    </xf>
    <xf numFmtId="16" fontId="1" fillId="0" borderId="24" xfId="0" applyNumberFormat="1"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16" fontId="1" fillId="0" borderId="27" xfId="0" applyNumberFormat="1"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24" xfId="0"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16" fontId="1" fillId="0" borderId="0" xfId="0" applyNumberFormat="1" applyFont="1" applyAlignment="1">
      <alignment horizontal="center"/>
    </xf>
    <xf numFmtId="16" fontId="1" fillId="0" borderId="21" xfId="0" applyNumberFormat="1" applyFont="1" applyBorder="1" applyAlignment="1">
      <alignment horizontal="center"/>
    </xf>
    <xf numFmtId="16" fontId="1" fillId="0" borderId="35" xfId="0" applyNumberFormat="1" applyFont="1" applyBorder="1" applyAlignment="1">
      <alignment horizontal="center"/>
    </xf>
    <xf numFmtId="0" fontId="1" fillId="0" borderId="35"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4" xfId="0" applyFont="1" applyFill="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5" xfId="0" applyFont="1" applyFill="1" applyBorder="1" applyAlignment="1">
      <alignment horizontal="center"/>
    </xf>
    <xf numFmtId="0" fontId="0" fillId="0" borderId="36" xfId="0" applyFill="1" applyBorder="1" applyAlignment="1">
      <alignment/>
    </xf>
    <xf numFmtId="0" fontId="0" fillId="0" borderId="5" xfId="0" applyFill="1" applyBorder="1" applyAlignment="1">
      <alignment/>
    </xf>
    <xf numFmtId="0" fontId="0" fillId="0" borderId="5" xfId="0" applyBorder="1" applyAlignment="1">
      <alignment horizontal="right"/>
    </xf>
    <xf numFmtId="0" fontId="0" fillId="0" borderId="6" xfId="0" applyBorder="1" applyAlignment="1">
      <alignment horizontal="center"/>
    </xf>
    <xf numFmtId="0" fontId="0" fillId="0" borderId="37" xfId="0" applyBorder="1" applyAlignment="1">
      <alignment horizontal="center"/>
    </xf>
    <xf numFmtId="0" fontId="0" fillId="0" borderId="36" xfId="0" applyFill="1" applyBorder="1" applyAlignment="1">
      <alignment horizontal="center"/>
    </xf>
    <xf numFmtId="0" fontId="3" fillId="0" borderId="0" xfId="0" applyFont="1" applyAlignment="1">
      <alignment horizontal="left"/>
    </xf>
    <xf numFmtId="0" fontId="3" fillId="0" borderId="0" xfId="0" applyFont="1" applyAlignment="1">
      <alignment/>
    </xf>
    <xf numFmtId="0" fontId="0" fillId="0" borderId="18" xfId="0" applyBorder="1" applyAlignment="1">
      <alignment/>
    </xf>
    <xf numFmtId="0" fontId="0" fillId="0" borderId="20" xfId="0" applyBorder="1" applyAlignment="1">
      <alignment/>
    </xf>
    <xf numFmtId="0" fontId="0" fillId="0" borderId="17" xfId="0" applyBorder="1" applyAlignment="1">
      <alignment/>
    </xf>
    <xf numFmtId="0" fontId="0" fillId="0" borderId="28" xfId="0" applyBorder="1" applyAlignment="1">
      <alignment/>
    </xf>
    <xf numFmtId="0" fontId="0" fillId="0" borderId="16" xfId="0" applyBorder="1" applyAlignment="1">
      <alignment/>
    </xf>
    <xf numFmtId="0" fontId="0" fillId="0" borderId="21" xfId="0" applyBorder="1" applyAlignment="1">
      <alignment/>
    </xf>
    <xf numFmtId="0" fontId="0" fillId="0" borderId="25" xfId="0" applyBorder="1" applyAlignment="1">
      <alignment/>
    </xf>
    <xf numFmtId="0" fontId="0" fillId="0" borderId="35" xfId="0" applyBorder="1" applyAlignment="1">
      <alignment/>
    </xf>
    <xf numFmtId="0" fontId="0" fillId="0" borderId="12" xfId="0" applyBorder="1" applyAlignment="1">
      <alignment/>
    </xf>
    <xf numFmtId="0" fontId="0" fillId="0" borderId="32" xfId="0" applyBorder="1" applyAlignment="1">
      <alignment/>
    </xf>
    <xf numFmtId="0" fontId="0" fillId="0" borderId="0" xfId="0" applyAlignment="1">
      <alignment horizontal="left"/>
    </xf>
    <xf numFmtId="22" fontId="0" fillId="0" borderId="0" xfId="0" applyNumberFormat="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34"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21" xfId="0" applyFont="1" applyBorder="1" applyAlignment="1">
      <alignment/>
    </xf>
    <xf numFmtId="0" fontId="3" fillId="0" borderId="15" xfId="0" applyFont="1" applyBorder="1" applyAlignment="1">
      <alignment/>
    </xf>
    <xf numFmtId="0" fontId="3" fillId="0" borderId="0" xfId="0" applyFont="1" applyBorder="1" applyAlignment="1">
      <alignment horizontal="center"/>
    </xf>
    <xf numFmtId="0" fontId="3" fillId="0" borderId="23" xfId="0" applyFont="1" applyBorder="1" applyAlignment="1">
      <alignment/>
    </xf>
    <xf numFmtId="0" fontId="3" fillId="0" borderId="22" xfId="0" applyFont="1" applyBorder="1" applyAlignment="1">
      <alignment/>
    </xf>
    <xf numFmtId="0" fontId="3" fillId="0" borderId="22" xfId="0" applyFont="1" applyBorder="1" applyAlignment="1">
      <alignment horizontal="center"/>
    </xf>
    <xf numFmtId="0" fontId="3" fillId="0" borderId="21" xfId="0" applyFont="1" applyBorder="1" applyAlignment="1">
      <alignment horizontal="center"/>
    </xf>
    <xf numFmtId="0" fontId="3" fillId="0" borderId="23" xfId="0" applyFont="1" applyBorder="1" applyAlignment="1">
      <alignment horizontal="center"/>
    </xf>
    <xf numFmtId="0" fontId="3" fillId="0" borderId="21" xfId="0" applyFont="1" applyFill="1" applyBorder="1" applyAlignment="1">
      <alignment horizontal="center"/>
    </xf>
    <xf numFmtId="0" fontId="3" fillId="0" borderId="0" xfId="0" applyFont="1" applyFill="1" applyBorder="1" applyAlignment="1">
      <alignment horizontal="center"/>
    </xf>
    <xf numFmtId="0" fontId="3" fillId="0" borderId="23" xfId="0" applyFont="1" applyFill="1" applyBorder="1" applyAlignment="1">
      <alignment horizontal="center"/>
    </xf>
    <xf numFmtId="0" fontId="3" fillId="0" borderId="17" xfId="0" applyFont="1" applyFill="1" applyBorder="1" applyAlignment="1">
      <alignment horizontal="center"/>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15" xfId="0" applyFont="1" applyFill="1" applyBorder="1" applyAlignment="1">
      <alignment horizontal="center"/>
    </xf>
    <xf numFmtId="0" fontId="3" fillId="0" borderId="0" xfId="0" applyFont="1" applyBorder="1" applyAlignment="1">
      <alignment/>
    </xf>
    <xf numFmtId="16" fontId="0" fillId="0" borderId="27" xfId="0" applyNumberForma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19" xfId="0" applyBorder="1" applyAlignment="1">
      <alignment/>
    </xf>
    <xf numFmtId="2" fontId="0" fillId="0" borderId="18" xfId="0" applyNumberFormat="1" applyBorder="1" applyAlignment="1">
      <alignment/>
    </xf>
    <xf numFmtId="16" fontId="0" fillId="0" borderId="24" xfId="0" applyNumberForma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2" fontId="0" fillId="0" borderId="15" xfId="0" applyNumberFormat="1" applyBorder="1" applyAlignment="1">
      <alignment/>
    </xf>
    <xf numFmtId="0" fontId="0" fillId="0" borderId="23" xfId="0" applyBorder="1" applyAlignment="1">
      <alignment/>
    </xf>
    <xf numFmtId="0" fontId="0" fillId="0" borderId="0" xfId="0" applyFill="1" applyBorder="1" applyAlignment="1">
      <alignment/>
    </xf>
    <xf numFmtId="0" fontId="0" fillId="0" borderId="21" xfId="0" applyFill="1" applyBorder="1" applyAlignment="1">
      <alignment/>
    </xf>
    <xf numFmtId="0" fontId="0" fillId="0" borderId="24" xfId="0" applyBorder="1" applyAlignment="1">
      <alignment horizontal="center"/>
    </xf>
    <xf numFmtId="0" fontId="0" fillId="0" borderId="24" xfId="0" applyBorder="1" applyAlignment="1">
      <alignment/>
    </xf>
    <xf numFmtId="0" fontId="0" fillId="0" borderId="26" xfId="0" applyBorder="1" applyAlignment="1">
      <alignment/>
    </xf>
    <xf numFmtId="0" fontId="0" fillId="0" borderId="31" xfId="0" applyBorder="1" applyAlignment="1">
      <alignment/>
    </xf>
    <xf numFmtId="0" fontId="0" fillId="0" borderId="42" xfId="0" applyBorder="1" applyAlignment="1">
      <alignment horizontal="center"/>
    </xf>
    <xf numFmtId="0" fontId="0" fillId="0" borderId="33" xfId="0" applyBorder="1" applyAlignment="1">
      <alignment/>
    </xf>
    <xf numFmtId="0" fontId="0" fillId="0" borderId="15" xfId="0" applyBorder="1" applyAlignment="1">
      <alignment horizontal="center"/>
    </xf>
    <xf numFmtId="0" fontId="0" fillId="0" borderId="35" xfId="0" applyFill="1" applyBorder="1" applyAlignment="1">
      <alignment/>
    </xf>
    <xf numFmtId="0" fontId="0" fillId="0" borderId="30" xfId="0" applyBorder="1" applyAlignment="1">
      <alignment/>
    </xf>
    <xf numFmtId="2" fontId="0" fillId="0" borderId="43" xfId="0" applyNumberFormat="1" applyBorder="1" applyAlignment="1">
      <alignment/>
    </xf>
    <xf numFmtId="0" fontId="0" fillId="0" borderId="38" xfId="0" applyBorder="1" applyAlignment="1">
      <alignment/>
    </xf>
    <xf numFmtId="0" fontId="0" fillId="0" borderId="19" xfId="0" applyFill="1" applyBorder="1" applyAlignment="1">
      <alignment/>
    </xf>
    <xf numFmtId="0" fontId="0" fillId="0" borderId="34" xfId="0" applyBorder="1" applyAlignment="1">
      <alignment/>
    </xf>
    <xf numFmtId="0" fontId="0" fillId="0" borderId="39" xfId="0" applyBorder="1" applyAlignment="1">
      <alignment/>
    </xf>
    <xf numFmtId="16" fontId="0" fillId="0" borderId="21" xfId="0" applyNumberFormat="1" applyBorder="1" applyAlignment="1">
      <alignment/>
    </xf>
    <xf numFmtId="0" fontId="3" fillId="0" borderId="16" xfId="0" applyFont="1" applyBorder="1" applyAlignment="1">
      <alignment/>
    </xf>
    <xf numFmtId="16" fontId="0" fillId="0" borderId="0" xfId="0" applyNumberFormat="1" applyAlignment="1">
      <alignment/>
    </xf>
    <xf numFmtId="2" fontId="0" fillId="0" borderId="0" xfId="0" applyNumberFormat="1" applyAlignment="1">
      <alignment/>
    </xf>
    <xf numFmtId="2" fontId="1" fillId="0" borderId="0" xfId="0" applyNumberFormat="1" applyFont="1" applyAlignment="1">
      <alignment horizontal="center"/>
    </xf>
    <xf numFmtId="16" fontId="0" fillId="2" borderId="24" xfId="0" applyNumberFormat="1"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40" xfId="0" applyFill="1" applyBorder="1" applyAlignment="1">
      <alignment horizontal="center"/>
    </xf>
    <xf numFmtId="0" fontId="3" fillId="0" borderId="38" xfId="0" applyFont="1" applyBorder="1" applyAlignment="1">
      <alignment/>
    </xf>
    <xf numFmtId="0" fontId="0" fillId="2" borderId="0" xfId="0" applyFill="1" applyAlignment="1">
      <alignment/>
    </xf>
    <xf numFmtId="0" fontId="0" fillId="2" borderId="21" xfId="0" applyFill="1" applyBorder="1" applyAlignment="1">
      <alignment/>
    </xf>
    <xf numFmtId="0" fontId="0" fillId="2" borderId="0" xfId="0" applyFill="1" applyBorder="1" applyAlignment="1">
      <alignment/>
    </xf>
    <xf numFmtId="2" fontId="0" fillId="2" borderId="15" xfId="0" applyNumberFormat="1" applyFill="1" applyBorder="1" applyAlignment="1">
      <alignment/>
    </xf>
    <xf numFmtId="0" fontId="0" fillId="2" borderId="23" xfId="0" applyFill="1" applyBorder="1" applyAlignment="1">
      <alignment/>
    </xf>
    <xf numFmtId="0" fontId="2" fillId="0" borderId="5" xfId="0" applyFont="1" applyBorder="1" applyAlignment="1">
      <alignment horizontal="center"/>
    </xf>
    <xf numFmtId="0" fontId="3" fillId="0" borderId="43" xfId="0" applyFont="1" applyBorder="1" applyAlignment="1">
      <alignment/>
    </xf>
    <xf numFmtId="0" fontId="3" fillId="0" borderId="34" xfId="0" applyFont="1" applyBorder="1" applyAlignment="1">
      <alignment/>
    </xf>
    <xf numFmtId="0" fontId="3" fillId="0" borderId="39" xfId="0" applyFont="1" applyBorder="1" applyAlignment="1">
      <alignment/>
    </xf>
    <xf numFmtId="0" fontId="0" fillId="0" borderId="0" xfId="0" applyAlignment="1">
      <alignment horizontal="center"/>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0" fillId="0" borderId="27" xfId="0" applyBorder="1" applyAlignment="1">
      <alignment horizontal="center"/>
    </xf>
    <xf numFmtId="0" fontId="0" fillId="0" borderId="47" xfId="0" applyBorder="1" applyAlignment="1">
      <alignment/>
    </xf>
    <xf numFmtId="0" fontId="0" fillId="0" borderId="47" xfId="0" applyBorder="1" applyAlignment="1">
      <alignment horizontal="right"/>
    </xf>
    <xf numFmtId="0" fontId="0" fillId="0" borderId="5" xfId="0" applyFill="1" applyBorder="1" applyAlignment="1">
      <alignment horizontal="right"/>
    </xf>
    <xf numFmtId="0" fontId="0" fillId="0" borderId="48" xfId="0" applyBorder="1" applyAlignment="1">
      <alignment/>
    </xf>
    <xf numFmtId="0" fontId="0" fillId="0" borderId="49" xfId="0" applyBorder="1" applyAlignment="1">
      <alignment horizontal="center"/>
    </xf>
    <xf numFmtId="0" fontId="0" fillId="0" borderId="49" xfId="0" applyFill="1" applyBorder="1" applyAlignment="1">
      <alignment/>
    </xf>
    <xf numFmtId="0" fontId="0" fillId="0" borderId="49" xfId="0"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0" xfId="0" applyBorder="1" applyAlignment="1">
      <alignment horizontal="right"/>
    </xf>
    <xf numFmtId="0" fontId="0" fillId="0" borderId="0" xfId="0" applyAlignment="1">
      <alignment horizontal="left"/>
    </xf>
    <xf numFmtId="0" fontId="1" fillId="0" borderId="16" xfId="0" applyFont="1" applyBorder="1" applyAlignment="1" applyProtection="1">
      <alignment horizontal="left" vertical="top" wrapText="1"/>
      <protection locked="0"/>
    </xf>
    <xf numFmtId="0" fontId="5" fillId="0" borderId="16" xfId="0" applyFont="1" applyBorder="1" applyAlignment="1">
      <alignment horizontal="center"/>
    </xf>
    <xf numFmtId="0" fontId="6" fillId="0" borderId="16" xfId="0" applyFont="1" applyBorder="1" applyAlignment="1">
      <alignment horizontal="center"/>
    </xf>
    <xf numFmtId="0" fontId="1" fillId="0" borderId="17" xfId="0" applyFont="1" applyBorder="1" applyAlignment="1">
      <alignment horizontal="center"/>
    </xf>
    <xf numFmtId="0" fontId="1" fillId="0" borderId="20" xfId="0" applyFont="1" applyBorder="1" applyAlignment="1">
      <alignment horizontal="center"/>
    </xf>
    <xf numFmtId="0" fontId="2" fillId="0" borderId="16"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left"/>
    </xf>
    <xf numFmtId="0" fontId="1" fillId="0" borderId="0" xfId="0" applyFont="1" applyAlignment="1" applyProtection="1">
      <alignment horizontal="left" vertical="top" wrapText="1"/>
      <protection locked="0"/>
    </xf>
    <xf numFmtId="0" fontId="1" fillId="0" borderId="0" xfId="0" applyFont="1" applyAlignment="1">
      <alignment horizontal="left" vertical="top" wrapText="1"/>
    </xf>
    <xf numFmtId="0" fontId="1" fillId="0" borderId="16" xfId="0" applyFont="1" applyBorder="1" applyAlignment="1">
      <alignment horizontal="center"/>
    </xf>
    <xf numFmtId="0" fontId="1" fillId="0" borderId="38" xfId="0" applyFont="1" applyBorder="1" applyAlignment="1">
      <alignment horizontal="center"/>
    </xf>
    <xf numFmtId="0" fontId="2" fillId="0" borderId="30" xfId="0" applyFont="1" applyBorder="1" applyAlignment="1">
      <alignment horizontal="center"/>
    </xf>
    <xf numFmtId="0" fontId="2" fillId="0" borderId="35" xfId="0" applyFont="1" applyBorder="1" applyAlignment="1">
      <alignment horizontal="center"/>
    </xf>
    <xf numFmtId="0" fontId="2" fillId="0" borderId="34"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3" fillId="0" borderId="16" xfId="0" applyFont="1" applyBorder="1" applyAlignment="1">
      <alignment horizontal="center"/>
    </xf>
    <xf numFmtId="0" fontId="3" fillId="0" borderId="34"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0" xfId="0" applyFont="1" applyBorder="1" applyAlignment="1">
      <alignment horizontal="center"/>
    </xf>
    <xf numFmtId="0" fontId="3" fillId="0" borderId="30" xfId="0" applyFont="1" applyBorder="1" applyAlignment="1">
      <alignment horizontal="center"/>
    </xf>
    <xf numFmtId="0" fontId="3" fillId="0" borderId="35"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0" fillId="0" borderId="16" xfId="0" applyFont="1" applyBorder="1" applyAlignment="1">
      <alignment horizontal="center"/>
    </xf>
    <xf numFmtId="0" fontId="4" fillId="0" borderId="16" xfId="0" applyFont="1" applyBorder="1" applyAlignment="1">
      <alignment horizontal="center"/>
    </xf>
    <xf numFmtId="0" fontId="0" fillId="0" borderId="38"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0" fillId="0" borderId="39"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53"/>
  <sheetViews>
    <sheetView workbookViewId="0" topLeftCell="T1">
      <selection activeCell="AO15" sqref="AO15"/>
    </sheetView>
  </sheetViews>
  <sheetFormatPr defaultColWidth="9.140625" defaultRowHeight="12.75"/>
  <cols>
    <col min="31" max="31" width="5.7109375" style="0" customWidth="1"/>
  </cols>
  <sheetData>
    <row r="1" spans="6:27" ht="12.75">
      <c r="F1" t="s">
        <v>99</v>
      </c>
      <c r="AA1" t="s">
        <v>83</v>
      </c>
    </row>
    <row r="2" spans="1:28" ht="12.75">
      <c r="A2" t="s">
        <v>34</v>
      </c>
      <c r="B2">
        <v>22319</v>
      </c>
      <c r="M2">
        <v>0.62</v>
      </c>
      <c r="N2" t="s">
        <v>92</v>
      </c>
      <c r="P2" t="s">
        <v>1</v>
      </c>
      <c r="R2" t="s">
        <v>59</v>
      </c>
      <c r="AA2" t="s">
        <v>75</v>
      </c>
      <c r="AB2" t="s">
        <v>87</v>
      </c>
    </row>
    <row r="3" spans="1:28" ht="12.75">
      <c r="A3" t="s">
        <v>35</v>
      </c>
      <c r="B3">
        <v>2</v>
      </c>
      <c r="G3" t="s">
        <v>0</v>
      </c>
      <c r="I3" t="s">
        <v>96</v>
      </c>
      <c r="P3" t="s">
        <v>2</v>
      </c>
      <c r="R3" t="s">
        <v>64</v>
      </c>
      <c r="Z3" t="s">
        <v>84</v>
      </c>
      <c r="AA3">
        <f>SUM(AO15:AO29)</f>
        <v>187.8318584070796</v>
      </c>
      <c r="AB3">
        <f>SUM(AQ15:AQ29)</f>
        <v>187.8318584070796</v>
      </c>
    </row>
    <row r="4" spans="1:28" ht="12.75">
      <c r="A4" t="s">
        <v>36</v>
      </c>
      <c r="B4" t="s">
        <v>89</v>
      </c>
      <c r="P4" t="s">
        <v>3</v>
      </c>
      <c r="Z4" t="s">
        <v>85</v>
      </c>
      <c r="AA4">
        <f>SUM(BA15:BA29)</f>
        <v>4.557522123893805</v>
      </c>
      <c r="AB4">
        <f>SUM(BC15:BC29)</f>
        <v>4.557522123893805</v>
      </c>
    </row>
    <row r="5" spans="1:28" ht="12.75">
      <c r="A5" t="s">
        <v>37</v>
      </c>
      <c r="B5" t="s">
        <v>90</v>
      </c>
      <c r="G5" t="s">
        <v>60</v>
      </c>
      <c r="H5">
        <v>409776</v>
      </c>
      <c r="I5" t="s">
        <v>61</v>
      </c>
      <c r="J5">
        <v>4813209</v>
      </c>
      <c r="K5" t="s">
        <v>62</v>
      </c>
      <c r="L5">
        <v>408866</v>
      </c>
      <c r="M5" t="s">
        <v>63</v>
      </c>
      <c r="N5">
        <v>4813413</v>
      </c>
      <c r="P5" t="s">
        <v>4</v>
      </c>
      <c r="R5" t="s">
        <v>5</v>
      </c>
      <c r="S5">
        <v>1</v>
      </c>
      <c r="T5" t="s">
        <v>6</v>
      </c>
      <c r="Z5" t="s">
        <v>86</v>
      </c>
      <c r="AA5">
        <f>SUM(BM15:BM29)</f>
        <v>192.38938053097343</v>
      </c>
      <c r="AB5">
        <f>SUM(BO15:BO29)</f>
        <v>192.38938053097343</v>
      </c>
    </row>
    <row r="6" spans="1:2" ht="12.75">
      <c r="A6" t="s">
        <v>38</v>
      </c>
      <c r="B6" t="s">
        <v>91</v>
      </c>
    </row>
    <row r="8" spans="1:2" ht="12.75">
      <c r="A8" t="s">
        <v>7</v>
      </c>
      <c r="B8" t="s">
        <v>93</v>
      </c>
    </row>
    <row r="11" ht="12.75">
      <c r="AG11" s="22"/>
    </row>
    <row r="12" ht="13.5" thickBot="1">
      <c r="AG12" s="22"/>
    </row>
    <row r="13" spans="1:67" ht="12.75">
      <c r="A13" s="2"/>
      <c r="B13" s="3"/>
      <c r="C13" s="3"/>
      <c r="D13" s="3"/>
      <c r="E13" s="3"/>
      <c r="F13" s="3"/>
      <c r="G13" s="3"/>
      <c r="H13" s="3"/>
      <c r="I13" s="3"/>
      <c r="J13" s="3"/>
      <c r="K13" s="3"/>
      <c r="L13" s="3" t="s">
        <v>24</v>
      </c>
      <c r="M13" s="3"/>
      <c r="N13" s="3"/>
      <c r="O13" s="3"/>
      <c r="P13" s="3"/>
      <c r="Q13" s="3"/>
      <c r="R13" s="3" t="s">
        <v>30</v>
      </c>
      <c r="S13" s="3"/>
      <c r="T13" s="3"/>
      <c r="U13" s="3"/>
      <c r="V13" s="3"/>
      <c r="W13" s="3"/>
      <c r="X13" s="3"/>
      <c r="Y13" s="3"/>
      <c r="Z13" s="3"/>
      <c r="AA13" s="3"/>
      <c r="AB13" s="3" t="s">
        <v>31</v>
      </c>
      <c r="AC13" s="3"/>
      <c r="AD13" s="3"/>
      <c r="AE13" s="3"/>
      <c r="AF13" s="14" t="s">
        <v>32</v>
      </c>
      <c r="AG13" s="21"/>
      <c r="AH13" s="18" t="s">
        <v>65</v>
      </c>
      <c r="AI13" s="3"/>
      <c r="AJ13" s="3"/>
      <c r="AK13" s="3"/>
      <c r="AL13" s="3"/>
      <c r="AM13" s="3"/>
      <c r="AN13" s="3"/>
      <c r="AO13" s="3"/>
      <c r="AP13" s="3"/>
      <c r="AQ13" s="3"/>
      <c r="AR13" s="4"/>
      <c r="AT13" s="2" t="s">
        <v>66</v>
      </c>
      <c r="AU13" s="3"/>
      <c r="AV13" s="3"/>
      <c r="AW13" s="3"/>
      <c r="AX13" s="3"/>
      <c r="AY13" s="3"/>
      <c r="AZ13" s="3"/>
      <c r="BA13" s="3"/>
      <c r="BB13" s="3"/>
      <c r="BC13" s="3"/>
      <c r="BD13" s="4"/>
      <c r="BF13" s="2" t="s">
        <v>67</v>
      </c>
      <c r="BG13" s="3"/>
      <c r="BH13" s="3"/>
      <c r="BI13" s="3"/>
      <c r="BJ13" s="3"/>
      <c r="BK13" s="3"/>
      <c r="BL13" s="3"/>
      <c r="BM13" s="3"/>
      <c r="BN13" s="3"/>
      <c r="BO13" s="4"/>
    </row>
    <row r="14" spans="1:67" ht="12.75">
      <c r="A14" s="5" t="s">
        <v>8</v>
      </c>
      <c r="B14" s="6" t="s">
        <v>10</v>
      </c>
      <c r="C14" s="6" t="s">
        <v>33</v>
      </c>
      <c r="D14" s="6"/>
      <c r="E14" s="6"/>
      <c r="F14" s="6" t="s">
        <v>15</v>
      </c>
      <c r="G14" s="6"/>
      <c r="H14" s="6"/>
      <c r="I14" s="6" t="s">
        <v>39</v>
      </c>
      <c r="J14" s="6"/>
      <c r="K14" s="6" t="s">
        <v>17</v>
      </c>
      <c r="L14" s="6" t="s">
        <v>18</v>
      </c>
      <c r="M14" s="6"/>
      <c r="N14" s="6" t="s">
        <v>21</v>
      </c>
      <c r="O14" s="6"/>
      <c r="P14" s="6"/>
      <c r="Q14" s="6"/>
      <c r="R14" s="6" t="s">
        <v>18</v>
      </c>
      <c r="S14" s="6"/>
      <c r="T14" s="6"/>
      <c r="U14" s="6"/>
      <c r="V14" s="6" t="s">
        <v>21</v>
      </c>
      <c r="W14" s="6"/>
      <c r="X14" s="6"/>
      <c r="Y14" s="6"/>
      <c r="Z14" s="6"/>
      <c r="AA14" s="6"/>
      <c r="AB14" s="6" t="s">
        <v>18</v>
      </c>
      <c r="AC14" s="6" t="s">
        <v>21</v>
      </c>
      <c r="AD14" s="6"/>
      <c r="AE14" s="6"/>
      <c r="AF14" s="15"/>
      <c r="AG14" s="21"/>
      <c r="AH14" s="19" t="s">
        <v>68</v>
      </c>
      <c r="AI14" s="6" t="s">
        <v>69</v>
      </c>
      <c r="AJ14" s="6" t="s">
        <v>70</v>
      </c>
      <c r="AK14" s="6" t="s">
        <v>71</v>
      </c>
      <c r="AL14" s="6" t="s">
        <v>72</v>
      </c>
      <c r="AM14" s="6" t="s">
        <v>73</v>
      </c>
      <c r="AN14" s="6" t="s">
        <v>74</v>
      </c>
      <c r="AO14" s="6" t="s">
        <v>75</v>
      </c>
      <c r="AP14" s="6" t="s">
        <v>76</v>
      </c>
      <c r="AQ14" s="6" t="s">
        <v>77</v>
      </c>
      <c r="AR14" s="7" t="s">
        <v>78</v>
      </c>
      <c r="AT14" s="5" t="s">
        <v>68</v>
      </c>
      <c r="AU14" s="6" t="s">
        <v>69</v>
      </c>
      <c r="AV14" s="6" t="s">
        <v>70</v>
      </c>
      <c r="AW14" s="6" t="s">
        <v>71</v>
      </c>
      <c r="AX14" s="6" t="s">
        <v>72</v>
      </c>
      <c r="AY14" s="6" t="s">
        <v>73</v>
      </c>
      <c r="AZ14" s="6" t="s">
        <v>74</v>
      </c>
      <c r="BA14" s="6" t="s">
        <v>75</v>
      </c>
      <c r="BB14" s="6" t="s">
        <v>76</v>
      </c>
      <c r="BC14" s="6" t="s">
        <v>77</v>
      </c>
      <c r="BD14" s="7" t="s">
        <v>78</v>
      </c>
      <c r="BF14" s="5" t="s">
        <v>68</v>
      </c>
      <c r="BG14" s="6" t="s">
        <v>69</v>
      </c>
      <c r="BH14" s="6" t="s">
        <v>70</v>
      </c>
      <c r="BI14" s="6" t="s">
        <v>71</v>
      </c>
      <c r="BJ14" s="6" t="s">
        <v>72</v>
      </c>
      <c r="BK14" s="6" t="s">
        <v>73</v>
      </c>
      <c r="BL14" s="6" t="s">
        <v>74</v>
      </c>
      <c r="BM14" s="6" t="s">
        <v>75</v>
      </c>
      <c r="BN14" s="6" t="s">
        <v>76</v>
      </c>
      <c r="BO14" s="7" t="s">
        <v>77</v>
      </c>
    </row>
    <row r="15" spans="1:67" ht="12.75">
      <c r="A15" s="5" t="s">
        <v>9</v>
      </c>
      <c r="B15" s="6" t="s">
        <v>11</v>
      </c>
      <c r="C15" s="6" t="s">
        <v>12</v>
      </c>
      <c r="D15" s="6" t="s">
        <v>13</v>
      </c>
      <c r="E15" s="6" t="s">
        <v>14</v>
      </c>
      <c r="F15" s="6" t="s">
        <v>4</v>
      </c>
      <c r="G15" s="6" t="s">
        <v>5</v>
      </c>
      <c r="H15" s="6" t="s">
        <v>16</v>
      </c>
      <c r="I15" s="6" t="s">
        <v>40</v>
      </c>
      <c r="J15" s="6" t="s">
        <v>41</v>
      </c>
      <c r="K15" s="6"/>
      <c r="L15" s="6" t="s">
        <v>19</v>
      </c>
      <c r="M15" s="6" t="s">
        <v>20</v>
      </c>
      <c r="N15" s="6" t="s">
        <v>22</v>
      </c>
      <c r="O15" s="6" t="s">
        <v>13</v>
      </c>
      <c r="P15" s="6" t="s">
        <v>20</v>
      </c>
      <c r="Q15" s="6" t="s">
        <v>23</v>
      </c>
      <c r="R15" s="6" t="s">
        <v>25</v>
      </c>
      <c r="S15" s="6" t="s">
        <v>26</v>
      </c>
      <c r="T15" s="6" t="s">
        <v>27</v>
      </c>
      <c r="U15" s="6" t="s">
        <v>20</v>
      </c>
      <c r="V15" s="6" t="s">
        <v>22</v>
      </c>
      <c r="W15" s="6" t="s">
        <v>13</v>
      </c>
      <c r="X15" s="6" t="s">
        <v>20</v>
      </c>
      <c r="Y15" s="6" t="s">
        <v>23</v>
      </c>
      <c r="Z15" s="6" t="s">
        <v>28</v>
      </c>
      <c r="AA15" s="6" t="s">
        <v>29</v>
      </c>
      <c r="AB15" s="6" t="s">
        <v>19</v>
      </c>
      <c r="AC15" s="6" t="s">
        <v>22</v>
      </c>
      <c r="AD15" s="6" t="s">
        <v>13</v>
      </c>
      <c r="AE15" s="6" t="s">
        <v>23</v>
      </c>
      <c r="AF15" s="15"/>
      <c r="AG15" s="21"/>
      <c r="AH15" s="20">
        <v>1</v>
      </c>
      <c r="AI15" s="9">
        <f>SUM(R15:T15)</f>
        <v>0</v>
      </c>
      <c r="AJ15" s="9">
        <f>SUM(R16:T16)</f>
        <v>0</v>
      </c>
      <c r="AK15" s="9">
        <f>SUM(AI15:AJ15)</f>
        <v>0</v>
      </c>
      <c r="AL15" s="9">
        <f aca="true" t="shared" si="0" ref="AL15:AL27">AK15/2</f>
        <v>0</v>
      </c>
      <c r="AM15" s="9">
        <v>7</v>
      </c>
      <c r="AN15" s="9">
        <v>11.3</v>
      </c>
      <c r="AO15" s="9">
        <f>(AL15*AM15)/AN15</f>
        <v>0</v>
      </c>
      <c r="AP15" s="9">
        <v>1</v>
      </c>
      <c r="AQ15" s="9">
        <f>AO15/AP15</f>
        <v>0</v>
      </c>
      <c r="AR15" s="75">
        <f>+AO15/0.62</f>
        <v>0</v>
      </c>
      <c r="AT15" s="5">
        <v>1</v>
      </c>
      <c r="AU15" s="6">
        <f aca="true" t="shared" si="1" ref="AU15:AU29">SUM(U15)</f>
        <v>0</v>
      </c>
      <c r="AV15" s="6">
        <f aca="true" t="shared" si="2" ref="AV15:AV29">SUM(U16)</f>
        <v>0</v>
      </c>
      <c r="AW15" s="6">
        <f>SUM(AU15:AV15)</f>
        <v>0</v>
      </c>
      <c r="AX15" s="6">
        <f>AW15/2</f>
        <v>0</v>
      </c>
      <c r="AY15" s="6">
        <v>7</v>
      </c>
      <c r="AZ15" s="6">
        <v>11.3</v>
      </c>
      <c r="BA15" s="6">
        <f>(AX15*AY15)/AZ15</f>
        <v>0</v>
      </c>
      <c r="BB15" s="6">
        <v>1</v>
      </c>
      <c r="BC15" s="6">
        <f>BA15/BB15</f>
        <v>0</v>
      </c>
      <c r="BD15" s="7">
        <f>+BA15/0.62</f>
        <v>0</v>
      </c>
      <c r="BF15" s="5">
        <v>1</v>
      </c>
      <c r="BG15" s="6">
        <f aca="true" t="shared" si="3" ref="BG15:BG29">SUM(R15:U15)</f>
        <v>0</v>
      </c>
      <c r="BH15" s="6">
        <f aca="true" t="shared" si="4" ref="BH15:BH29">SUM(R16:U16)</f>
        <v>0</v>
      </c>
      <c r="BI15" s="6">
        <f>SUM(BG15:BH15)</f>
        <v>0</v>
      </c>
      <c r="BJ15" s="6">
        <f>BI15/2</f>
        <v>0</v>
      </c>
      <c r="BK15" s="6">
        <v>7</v>
      </c>
      <c r="BL15" s="6">
        <v>11.3</v>
      </c>
      <c r="BM15" s="6">
        <f>(BJ15*BK15)/BL15</f>
        <v>0</v>
      </c>
      <c r="BN15" s="6">
        <v>1</v>
      </c>
      <c r="BO15" s="7">
        <f>BM15/BN15</f>
        <v>0</v>
      </c>
    </row>
    <row r="16" spans="1:67" ht="12.75">
      <c r="A16" s="8">
        <v>37195</v>
      </c>
      <c r="B16" s="9">
        <v>61</v>
      </c>
      <c r="C16" s="9" t="s">
        <v>79</v>
      </c>
      <c r="D16" s="9" t="s">
        <v>97</v>
      </c>
      <c r="E16" s="9">
        <v>2</v>
      </c>
      <c r="F16" s="9">
        <v>0</v>
      </c>
      <c r="G16" s="9">
        <v>0</v>
      </c>
      <c r="H16" s="9">
        <v>0</v>
      </c>
      <c r="I16" s="9">
        <v>31</v>
      </c>
      <c r="J16" s="9">
        <v>34</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16">
        <v>0</v>
      </c>
      <c r="AG16" s="21"/>
      <c r="AH16" s="20">
        <v>2</v>
      </c>
      <c r="AI16" s="9">
        <f aca="true" t="shared" si="5" ref="AI16:AI29">SUM(R16:T16)</f>
        <v>0</v>
      </c>
      <c r="AJ16" s="9">
        <f aca="true" t="shared" si="6" ref="AJ16:AJ29">SUM(R17:T17)</f>
        <v>0</v>
      </c>
      <c r="AK16" s="9">
        <f aca="true" t="shared" si="7" ref="AK16:AK27">SUM(AI16:AJ16)</f>
        <v>0</v>
      </c>
      <c r="AL16" s="9">
        <f t="shared" si="0"/>
        <v>0</v>
      </c>
      <c r="AM16" s="9">
        <v>8</v>
      </c>
      <c r="AN16" s="9">
        <v>11.3</v>
      </c>
      <c r="AO16" s="9">
        <f aca="true" t="shared" si="8" ref="AO16:AO29">(AL16*AM16)/AN16</f>
        <v>0</v>
      </c>
      <c r="AP16" s="9">
        <v>1</v>
      </c>
      <c r="AQ16" s="9">
        <f aca="true" t="shared" si="9" ref="AQ16:AQ29">AO16/AP16</f>
        <v>0</v>
      </c>
      <c r="AR16" s="75">
        <f aca="true" t="shared" si="10" ref="AR16:AR30">+AO16/0.62</f>
        <v>0</v>
      </c>
      <c r="AT16" s="5">
        <v>2</v>
      </c>
      <c r="AU16" s="6">
        <f t="shared" si="1"/>
        <v>0</v>
      </c>
      <c r="AV16" s="6">
        <f t="shared" si="2"/>
        <v>0</v>
      </c>
      <c r="AW16" s="6">
        <f aca="true" t="shared" si="11" ref="AW16:AW27">SUM(AU16:AV16)</f>
        <v>0</v>
      </c>
      <c r="AX16" s="6">
        <f aca="true" t="shared" si="12" ref="AX16:AX29">AW16/2</f>
        <v>0</v>
      </c>
      <c r="AY16" s="6">
        <v>8</v>
      </c>
      <c r="AZ16" s="6">
        <v>11.3</v>
      </c>
      <c r="BA16" s="6">
        <f aca="true" t="shared" si="13" ref="BA16:BA27">(AX16*AY16)/AZ16</f>
        <v>0</v>
      </c>
      <c r="BB16" s="6">
        <v>1</v>
      </c>
      <c r="BC16" s="6">
        <f aca="true" t="shared" si="14" ref="BC16:BC27">BA16/BB16</f>
        <v>0</v>
      </c>
      <c r="BD16" s="7">
        <f aca="true" t="shared" si="15" ref="BD16:BD30">+BA16/0.62</f>
        <v>0</v>
      </c>
      <c r="BF16" s="5">
        <v>2</v>
      </c>
      <c r="BG16" s="6">
        <f t="shared" si="3"/>
        <v>0</v>
      </c>
      <c r="BH16" s="6">
        <f t="shared" si="4"/>
        <v>0</v>
      </c>
      <c r="BI16" s="6">
        <f aca="true" t="shared" si="16" ref="BI16:BI27">SUM(BG16:BH16)</f>
        <v>0</v>
      </c>
      <c r="BJ16" s="6">
        <f aca="true" t="shared" si="17" ref="BJ16:BJ29">BI16/2</f>
        <v>0</v>
      </c>
      <c r="BK16" s="6">
        <v>8</v>
      </c>
      <c r="BL16" s="6">
        <v>11.3</v>
      </c>
      <c r="BM16" s="6">
        <f aca="true" t="shared" si="18" ref="BM16:BM27">(BJ16*BK16)/BL16</f>
        <v>0</v>
      </c>
      <c r="BN16" s="6">
        <v>1</v>
      </c>
      <c r="BO16" s="7">
        <f aca="true" t="shared" si="19" ref="BO16:BO27">BM16/BN16</f>
        <v>0</v>
      </c>
    </row>
    <row r="17" spans="1:67" ht="12.75">
      <c r="A17" s="8">
        <v>37203</v>
      </c>
      <c r="B17" s="9">
        <v>61</v>
      </c>
      <c r="C17" s="9" t="s">
        <v>95</v>
      </c>
      <c r="D17" s="9" t="s">
        <v>22</v>
      </c>
      <c r="E17" s="9">
        <v>1</v>
      </c>
      <c r="F17" s="9">
        <v>0</v>
      </c>
      <c r="G17" s="9">
        <v>0</v>
      </c>
      <c r="H17" s="9">
        <v>0</v>
      </c>
      <c r="I17" s="9">
        <v>31</v>
      </c>
      <c r="J17" s="9">
        <v>33</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16">
        <v>0</v>
      </c>
      <c r="AG17" s="21"/>
      <c r="AH17" s="20">
        <v>3</v>
      </c>
      <c r="AI17" s="9">
        <f t="shared" si="5"/>
        <v>0</v>
      </c>
      <c r="AJ17" s="9">
        <f t="shared" si="6"/>
        <v>0</v>
      </c>
      <c r="AK17" s="9">
        <f t="shared" si="7"/>
        <v>0</v>
      </c>
      <c r="AL17" s="9">
        <f t="shared" si="0"/>
        <v>0</v>
      </c>
      <c r="AM17" s="9">
        <v>5</v>
      </c>
      <c r="AN17" s="9">
        <v>11.3</v>
      </c>
      <c r="AO17" s="9">
        <f t="shared" si="8"/>
        <v>0</v>
      </c>
      <c r="AP17" s="9">
        <v>1</v>
      </c>
      <c r="AQ17" s="9">
        <f t="shared" si="9"/>
        <v>0</v>
      </c>
      <c r="AR17" s="75">
        <f t="shared" si="10"/>
        <v>0</v>
      </c>
      <c r="AT17" s="5">
        <v>3</v>
      </c>
      <c r="AU17" s="6">
        <f t="shared" si="1"/>
        <v>0</v>
      </c>
      <c r="AV17" s="6">
        <f t="shared" si="2"/>
        <v>0</v>
      </c>
      <c r="AW17" s="6">
        <f t="shared" si="11"/>
        <v>0</v>
      </c>
      <c r="AX17" s="6">
        <f t="shared" si="12"/>
        <v>0</v>
      </c>
      <c r="AY17" s="6">
        <v>5</v>
      </c>
      <c r="AZ17" s="6">
        <v>11.3</v>
      </c>
      <c r="BA17" s="6">
        <f t="shared" si="13"/>
        <v>0</v>
      </c>
      <c r="BB17" s="6">
        <v>1</v>
      </c>
      <c r="BC17" s="6">
        <f t="shared" si="14"/>
        <v>0</v>
      </c>
      <c r="BD17" s="7">
        <f t="shared" si="15"/>
        <v>0</v>
      </c>
      <c r="BF17" s="5">
        <v>3</v>
      </c>
      <c r="BG17" s="6">
        <f t="shared" si="3"/>
        <v>0</v>
      </c>
      <c r="BH17" s="6">
        <f t="shared" si="4"/>
        <v>0</v>
      </c>
      <c r="BI17" s="6">
        <f t="shared" si="16"/>
        <v>0</v>
      </c>
      <c r="BJ17" s="6">
        <f t="shared" si="17"/>
        <v>0</v>
      </c>
      <c r="BK17" s="6">
        <v>5</v>
      </c>
      <c r="BL17" s="6">
        <v>11.3</v>
      </c>
      <c r="BM17" s="6">
        <f t="shared" si="18"/>
        <v>0</v>
      </c>
      <c r="BN17" s="6">
        <v>1</v>
      </c>
      <c r="BO17" s="7">
        <f t="shared" si="19"/>
        <v>0</v>
      </c>
    </row>
    <row r="18" spans="1:67" ht="12.75">
      <c r="A18" s="8">
        <v>37209</v>
      </c>
      <c r="B18" s="9">
        <v>61</v>
      </c>
      <c r="C18" s="9" t="s">
        <v>80</v>
      </c>
      <c r="D18" s="9" t="s">
        <v>22</v>
      </c>
      <c r="E18" s="9">
        <v>1</v>
      </c>
      <c r="F18" s="9">
        <v>0</v>
      </c>
      <c r="G18" s="9">
        <v>0</v>
      </c>
      <c r="H18" s="9">
        <v>0</v>
      </c>
      <c r="I18" s="9">
        <v>31</v>
      </c>
      <c r="J18" s="9">
        <v>33</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16">
        <v>0</v>
      </c>
      <c r="AG18" s="21"/>
      <c r="AH18" s="20">
        <v>4</v>
      </c>
      <c r="AI18" s="9">
        <f t="shared" si="5"/>
        <v>0</v>
      </c>
      <c r="AJ18" s="9">
        <f t="shared" si="6"/>
        <v>0</v>
      </c>
      <c r="AK18" s="9">
        <f t="shared" si="7"/>
        <v>0</v>
      </c>
      <c r="AL18" s="9">
        <f t="shared" si="0"/>
        <v>0</v>
      </c>
      <c r="AM18" s="9">
        <v>6</v>
      </c>
      <c r="AN18" s="9">
        <v>11.3</v>
      </c>
      <c r="AO18" s="9">
        <f t="shared" si="8"/>
        <v>0</v>
      </c>
      <c r="AP18" s="9">
        <v>1</v>
      </c>
      <c r="AQ18" s="9">
        <f t="shared" si="9"/>
        <v>0</v>
      </c>
      <c r="AR18" s="75">
        <f t="shared" si="10"/>
        <v>0</v>
      </c>
      <c r="AT18" s="5">
        <v>4</v>
      </c>
      <c r="AU18" s="6">
        <f t="shared" si="1"/>
        <v>0</v>
      </c>
      <c r="AV18" s="6">
        <f t="shared" si="2"/>
        <v>0</v>
      </c>
      <c r="AW18" s="6">
        <f t="shared" si="11"/>
        <v>0</v>
      </c>
      <c r="AX18" s="6">
        <f t="shared" si="12"/>
        <v>0</v>
      </c>
      <c r="AY18" s="6">
        <v>6</v>
      </c>
      <c r="AZ18" s="6">
        <v>11.3</v>
      </c>
      <c r="BA18" s="6">
        <f t="shared" si="13"/>
        <v>0</v>
      </c>
      <c r="BB18" s="6">
        <v>1</v>
      </c>
      <c r="BC18" s="6">
        <f t="shared" si="14"/>
        <v>0</v>
      </c>
      <c r="BD18" s="7">
        <f t="shared" si="15"/>
        <v>0</v>
      </c>
      <c r="BF18" s="5">
        <v>4</v>
      </c>
      <c r="BG18" s="6">
        <f t="shared" si="3"/>
        <v>0</v>
      </c>
      <c r="BH18" s="6">
        <f t="shared" si="4"/>
        <v>0</v>
      </c>
      <c r="BI18" s="6">
        <f t="shared" si="16"/>
        <v>0</v>
      </c>
      <c r="BJ18" s="6">
        <f t="shared" si="17"/>
        <v>0</v>
      </c>
      <c r="BK18" s="6">
        <v>6</v>
      </c>
      <c r="BL18" s="6">
        <v>11.3</v>
      </c>
      <c r="BM18" s="6">
        <f t="shared" si="18"/>
        <v>0</v>
      </c>
      <c r="BN18" s="6">
        <v>1</v>
      </c>
      <c r="BO18" s="7">
        <f t="shared" si="19"/>
        <v>0</v>
      </c>
    </row>
    <row r="19" spans="1:67" ht="12.75">
      <c r="A19" s="8">
        <v>37215</v>
      </c>
      <c r="B19" s="9">
        <v>61</v>
      </c>
      <c r="C19" s="9" t="s">
        <v>80</v>
      </c>
      <c r="D19" s="9" t="s">
        <v>22</v>
      </c>
      <c r="E19" s="9">
        <v>2</v>
      </c>
      <c r="F19" s="9">
        <v>0</v>
      </c>
      <c r="G19" s="9">
        <v>0</v>
      </c>
      <c r="H19" s="9">
        <v>0</v>
      </c>
      <c r="I19" s="9">
        <v>31</v>
      </c>
      <c r="J19" s="9">
        <v>33</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16">
        <v>0</v>
      </c>
      <c r="AG19" s="21"/>
      <c r="AH19" s="20">
        <v>5</v>
      </c>
      <c r="AI19" s="9">
        <f t="shared" si="5"/>
        <v>0</v>
      </c>
      <c r="AJ19" s="9">
        <f t="shared" si="6"/>
        <v>0</v>
      </c>
      <c r="AK19" s="9">
        <f t="shared" si="7"/>
        <v>0</v>
      </c>
      <c r="AL19" s="9">
        <f t="shared" si="0"/>
        <v>0</v>
      </c>
      <c r="AM19" s="9">
        <v>8</v>
      </c>
      <c r="AN19" s="9">
        <v>11.3</v>
      </c>
      <c r="AO19" s="9">
        <f t="shared" si="8"/>
        <v>0</v>
      </c>
      <c r="AP19" s="9">
        <v>1</v>
      </c>
      <c r="AQ19" s="9">
        <f t="shared" si="9"/>
        <v>0</v>
      </c>
      <c r="AR19" s="75">
        <f t="shared" si="10"/>
        <v>0</v>
      </c>
      <c r="AT19" s="5">
        <v>5</v>
      </c>
      <c r="AU19" s="6">
        <f t="shared" si="1"/>
        <v>0</v>
      </c>
      <c r="AV19" s="6">
        <f t="shared" si="2"/>
        <v>0</v>
      </c>
      <c r="AW19" s="6">
        <f t="shared" si="11"/>
        <v>0</v>
      </c>
      <c r="AX19" s="6">
        <f t="shared" si="12"/>
        <v>0</v>
      </c>
      <c r="AY19" s="6">
        <v>8</v>
      </c>
      <c r="AZ19" s="6">
        <v>11.3</v>
      </c>
      <c r="BA19" s="6">
        <f t="shared" si="13"/>
        <v>0</v>
      </c>
      <c r="BB19" s="6">
        <v>1</v>
      </c>
      <c r="BC19" s="6">
        <f t="shared" si="14"/>
        <v>0</v>
      </c>
      <c r="BD19" s="7">
        <f t="shared" si="15"/>
        <v>0</v>
      </c>
      <c r="BF19" s="5">
        <v>5</v>
      </c>
      <c r="BG19" s="6">
        <f t="shared" si="3"/>
        <v>0</v>
      </c>
      <c r="BH19" s="6">
        <f t="shared" si="4"/>
        <v>0</v>
      </c>
      <c r="BI19" s="6">
        <f t="shared" si="16"/>
        <v>0</v>
      </c>
      <c r="BJ19" s="6">
        <f t="shared" si="17"/>
        <v>0</v>
      </c>
      <c r="BK19" s="6">
        <v>8</v>
      </c>
      <c r="BL19" s="6">
        <v>11.3</v>
      </c>
      <c r="BM19" s="6">
        <f t="shared" si="18"/>
        <v>0</v>
      </c>
      <c r="BN19" s="6">
        <v>1</v>
      </c>
      <c r="BO19" s="7">
        <f t="shared" si="19"/>
        <v>0</v>
      </c>
    </row>
    <row r="20" spans="1:67" ht="12.75">
      <c r="A20" s="8">
        <v>37223</v>
      </c>
      <c r="B20" s="9">
        <v>60</v>
      </c>
      <c r="C20" s="9" t="s">
        <v>80</v>
      </c>
      <c r="D20" s="9" t="s">
        <v>22</v>
      </c>
      <c r="E20" s="9">
        <v>2</v>
      </c>
      <c r="F20" s="9">
        <v>0</v>
      </c>
      <c r="G20" s="9">
        <v>0</v>
      </c>
      <c r="H20" s="9">
        <v>0</v>
      </c>
      <c r="I20" s="9">
        <v>31</v>
      </c>
      <c r="J20" s="9">
        <v>33</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16">
        <v>0</v>
      </c>
      <c r="AG20" s="21"/>
      <c r="AH20" s="20">
        <v>6</v>
      </c>
      <c r="AI20" s="9">
        <f t="shared" si="5"/>
        <v>0</v>
      </c>
      <c r="AJ20" s="9">
        <f t="shared" si="6"/>
        <v>48</v>
      </c>
      <c r="AK20" s="9">
        <f t="shared" si="7"/>
        <v>48</v>
      </c>
      <c r="AL20" s="9">
        <f t="shared" si="0"/>
        <v>24</v>
      </c>
      <c r="AM20" s="9">
        <v>10</v>
      </c>
      <c r="AN20" s="9">
        <v>11.3</v>
      </c>
      <c r="AO20" s="9">
        <f t="shared" si="8"/>
        <v>21.238938053097343</v>
      </c>
      <c r="AP20" s="9">
        <v>1</v>
      </c>
      <c r="AQ20" s="9">
        <f t="shared" si="9"/>
        <v>21.238938053097343</v>
      </c>
      <c r="AR20" s="75">
        <f t="shared" si="10"/>
        <v>34.2563516985441</v>
      </c>
      <c r="AT20" s="5">
        <v>6</v>
      </c>
      <c r="AU20" s="6">
        <f t="shared" si="1"/>
        <v>0</v>
      </c>
      <c r="AV20" s="6">
        <f t="shared" si="2"/>
        <v>3</v>
      </c>
      <c r="AW20" s="6">
        <f t="shared" si="11"/>
        <v>3</v>
      </c>
      <c r="AX20" s="6">
        <f t="shared" si="12"/>
        <v>1.5</v>
      </c>
      <c r="AY20" s="6">
        <v>10</v>
      </c>
      <c r="AZ20" s="6">
        <v>11.3</v>
      </c>
      <c r="BA20" s="6">
        <f t="shared" si="13"/>
        <v>1.327433628318584</v>
      </c>
      <c r="BB20" s="6">
        <v>1</v>
      </c>
      <c r="BC20" s="6">
        <f t="shared" si="14"/>
        <v>1.327433628318584</v>
      </c>
      <c r="BD20" s="7">
        <f t="shared" si="15"/>
        <v>2.1410219811590063</v>
      </c>
      <c r="BF20" s="5">
        <v>6</v>
      </c>
      <c r="BG20" s="6">
        <f t="shared" si="3"/>
        <v>0</v>
      </c>
      <c r="BH20" s="6">
        <f t="shared" si="4"/>
        <v>51</v>
      </c>
      <c r="BI20" s="6">
        <f t="shared" si="16"/>
        <v>51</v>
      </c>
      <c r="BJ20" s="6">
        <f t="shared" si="17"/>
        <v>25.5</v>
      </c>
      <c r="BK20" s="6">
        <v>10</v>
      </c>
      <c r="BL20" s="6">
        <v>11.3</v>
      </c>
      <c r="BM20" s="6">
        <f t="shared" si="18"/>
        <v>22.566371681415927</v>
      </c>
      <c r="BN20" s="6">
        <v>1</v>
      </c>
      <c r="BO20" s="7">
        <f t="shared" si="19"/>
        <v>22.566371681415927</v>
      </c>
    </row>
    <row r="21" spans="1:67" ht="12.75">
      <c r="A21" s="8">
        <v>37233</v>
      </c>
      <c r="B21" s="9">
        <v>61</v>
      </c>
      <c r="C21" s="9" t="s">
        <v>80</v>
      </c>
      <c r="D21" s="9" t="s">
        <v>22</v>
      </c>
      <c r="E21" s="9">
        <v>2</v>
      </c>
      <c r="F21" s="9">
        <v>0</v>
      </c>
      <c r="G21" s="9">
        <v>16</v>
      </c>
      <c r="H21" s="9">
        <v>0</v>
      </c>
      <c r="I21" s="9">
        <v>32</v>
      </c>
      <c r="J21" s="9">
        <v>34</v>
      </c>
      <c r="K21" s="9">
        <v>12</v>
      </c>
      <c r="L21" s="9">
        <v>0</v>
      </c>
      <c r="M21" s="9">
        <v>0</v>
      </c>
      <c r="N21" s="9">
        <v>0</v>
      </c>
      <c r="O21" s="9">
        <v>0</v>
      </c>
      <c r="P21" s="9">
        <v>0</v>
      </c>
      <c r="Q21" s="9">
        <v>0</v>
      </c>
      <c r="R21" s="9">
        <v>33</v>
      </c>
      <c r="S21" s="9">
        <v>0</v>
      </c>
      <c r="T21" s="9">
        <v>15</v>
      </c>
      <c r="U21" s="9">
        <v>3</v>
      </c>
      <c r="V21" s="9">
        <v>0</v>
      </c>
      <c r="W21" s="9">
        <v>0</v>
      </c>
      <c r="X21" s="9">
        <v>0</v>
      </c>
      <c r="Y21" s="9">
        <v>0</v>
      </c>
      <c r="Z21" s="9">
        <v>0</v>
      </c>
      <c r="AA21" s="9">
        <v>0</v>
      </c>
      <c r="AB21" s="9">
        <v>0</v>
      </c>
      <c r="AC21" s="9">
        <v>0</v>
      </c>
      <c r="AD21" s="9">
        <v>0</v>
      </c>
      <c r="AE21" s="9">
        <v>0</v>
      </c>
      <c r="AF21" s="16">
        <v>0</v>
      </c>
      <c r="AG21" s="21"/>
      <c r="AH21" s="20">
        <v>7</v>
      </c>
      <c r="AI21" s="9">
        <f t="shared" si="5"/>
        <v>48</v>
      </c>
      <c r="AJ21" s="9">
        <f t="shared" si="6"/>
        <v>55</v>
      </c>
      <c r="AK21" s="9">
        <f t="shared" si="7"/>
        <v>103</v>
      </c>
      <c r="AL21" s="9">
        <f t="shared" si="0"/>
        <v>51.5</v>
      </c>
      <c r="AM21" s="9">
        <v>4</v>
      </c>
      <c r="AN21" s="9">
        <v>11.3</v>
      </c>
      <c r="AO21" s="9">
        <f t="shared" si="8"/>
        <v>18.23008849557522</v>
      </c>
      <c r="AP21" s="9">
        <v>1</v>
      </c>
      <c r="AQ21" s="9">
        <f t="shared" si="9"/>
        <v>18.23008849557522</v>
      </c>
      <c r="AR21" s="75">
        <f t="shared" si="10"/>
        <v>29.403368541250355</v>
      </c>
      <c r="AT21" s="5">
        <v>7</v>
      </c>
      <c r="AU21" s="6">
        <f t="shared" si="1"/>
        <v>3</v>
      </c>
      <c r="AV21" s="6">
        <f t="shared" si="2"/>
        <v>1</v>
      </c>
      <c r="AW21" s="6">
        <f t="shared" si="11"/>
        <v>4</v>
      </c>
      <c r="AX21" s="6">
        <f t="shared" si="12"/>
        <v>2</v>
      </c>
      <c r="AY21" s="6">
        <v>4</v>
      </c>
      <c r="AZ21" s="6">
        <v>11.3</v>
      </c>
      <c r="BA21" s="6">
        <f t="shared" si="13"/>
        <v>0.7079646017699115</v>
      </c>
      <c r="BB21" s="6">
        <v>1</v>
      </c>
      <c r="BC21" s="6">
        <f t="shared" si="14"/>
        <v>0.7079646017699115</v>
      </c>
      <c r="BD21" s="7">
        <f t="shared" si="15"/>
        <v>1.1418783899514702</v>
      </c>
      <c r="BF21" s="5">
        <v>7</v>
      </c>
      <c r="BG21" s="6">
        <f t="shared" si="3"/>
        <v>51</v>
      </c>
      <c r="BH21" s="6">
        <f t="shared" si="4"/>
        <v>56</v>
      </c>
      <c r="BI21" s="6">
        <f t="shared" si="16"/>
        <v>107</v>
      </c>
      <c r="BJ21" s="6">
        <f t="shared" si="17"/>
        <v>53.5</v>
      </c>
      <c r="BK21" s="6">
        <v>4</v>
      </c>
      <c r="BL21" s="6">
        <v>11.3</v>
      </c>
      <c r="BM21" s="6">
        <f t="shared" si="18"/>
        <v>18.938053097345133</v>
      </c>
      <c r="BN21" s="6">
        <v>1</v>
      </c>
      <c r="BO21" s="7">
        <f t="shared" si="19"/>
        <v>18.938053097345133</v>
      </c>
    </row>
    <row r="22" spans="1:67" ht="12.75">
      <c r="A22" s="8">
        <v>37237</v>
      </c>
      <c r="B22" s="9">
        <v>61</v>
      </c>
      <c r="C22" s="9" t="s">
        <v>79</v>
      </c>
      <c r="D22" s="9" t="s">
        <v>22</v>
      </c>
      <c r="E22" s="9">
        <v>1</v>
      </c>
      <c r="F22" s="9">
        <v>0</v>
      </c>
      <c r="G22" s="9">
        <v>16</v>
      </c>
      <c r="H22" s="9">
        <v>0</v>
      </c>
      <c r="I22" s="9">
        <v>32</v>
      </c>
      <c r="J22" s="9">
        <v>34</v>
      </c>
      <c r="K22" s="9">
        <v>22</v>
      </c>
      <c r="L22" s="9">
        <v>0</v>
      </c>
      <c r="M22" s="9">
        <v>0</v>
      </c>
      <c r="N22" s="9">
        <v>0</v>
      </c>
      <c r="O22" s="9">
        <v>0</v>
      </c>
      <c r="P22" s="9">
        <v>0</v>
      </c>
      <c r="Q22" s="9">
        <v>0</v>
      </c>
      <c r="R22" s="9">
        <v>34</v>
      </c>
      <c r="S22" s="9">
        <v>0</v>
      </c>
      <c r="T22" s="9">
        <v>21</v>
      </c>
      <c r="U22" s="9">
        <v>1</v>
      </c>
      <c r="V22" s="9">
        <v>0</v>
      </c>
      <c r="W22" s="9">
        <v>0</v>
      </c>
      <c r="X22" s="9">
        <v>0</v>
      </c>
      <c r="Y22" s="9">
        <v>0</v>
      </c>
      <c r="Z22" s="9">
        <v>0</v>
      </c>
      <c r="AA22" s="9">
        <v>0</v>
      </c>
      <c r="AB22" s="9">
        <v>0</v>
      </c>
      <c r="AC22" s="9">
        <v>0</v>
      </c>
      <c r="AD22" s="9">
        <v>0</v>
      </c>
      <c r="AE22" s="9">
        <v>0</v>
      </c>
      <c r="AF22" s="16">
        <v>0</v>
      </c>
      <c r="AG22" s="21"/>
      <c r="AH22" s="20">
        <v>8</v>
      </c>
      <c r="AI22" s="9">
        <f t="shared" si="5"/>
        <v>55</v>
      </c>
      <c r="AJ22" s="9">
        <f t="shared" si="6"/>
        <v>57</v>
      </c>
      <c r="AK22" s="9">
        <f t="shared" si="7"/>
        <v>112</v>
      </c>
      <c r="AL22" s="9">
        <f t="shared" si="0"/>
        <v>56</v>
      </c>
      <c r="AM22" s="9">
        <v>9</v>
      </c>
      <c r="AN22" s="9">
        <v>11.3</v>
      </c>
      <c r="AO22" s="9">
        <f t="shared" si="8"/>
        <v>44.60176991150442</v>
      </c>
      <c r="AP22" s="9">
        <v>1</v>
      </c>
      <c r="AQ22" s="9">
        <f t="shared" si="9"/>
        <v>44.60176991150442</v>
      </c>
      <c r="AR22" s="75">
        <f t="shared" si="10"/>
        <v>71.93833856694262</v>
      </c>
      <c r="AT22" s="5">
        <v>8</v>
      </c>
      <c r="AU22" s="6">
        <f t="shared" si="1"/>
        <v>1</v>
      </c>
      <c r="AV22" s="6">
        <f t="shared" si="2"/>
        <v>3</v>
      </c>
      <c r="AW22" s="6">
        <f t="shared" si="11"/>
        <v>4</v>
      </c>
      <c r="AX22" s="6">
        <f t="shared" si="12"/>
        <v>2</v>
      </c>
      <c r="AY22" s="6">
        <v>9</v>
      </c>
      <c r="AZ22" s="6">
        <v>11.3</v>
      </c>
      <c r="BA22" s="6">
        <f t="shared" si="13"/>
        <v>1.5929203539823007</v>
      </c>
      <c r="BB22" s="6">
        <v>1</v>
      </c>
      <c r="BC22" s="6">
        <f t="shared" si="14"/>
        <v>1.5929203539823007</v>
      </c>
      <c r="BD22" s="7">
        <f t="shared" si="15"/>
        <v>2.5692263773908075</v>
      </c>
      <c r="BF22" s="5">
        <v>8</v>
      </c>
      <c r="BG22" s="6">
        <f t="shared" si="3"/>
        <v>56</v>
      </c>
      <c r="BH22" s="6">
        <f t="shared" si="4"/>
        <v>60</v>
      </c>
      <c r="BI22" s="6">
        <f t="shared" si="16"/>
        <v>116</v>
      </c>
      <c r="BJ22" s="6">
        <f t="shared" si="17"/>
        <v>58</v>
      </c>
      <c r="BK22" s="6">
        <v>9</v>
      </c>
      <c r="BL22" s="6">
        <v>11.3</v>
      </c>
      <c r="BM22" s="6">
        <f t="shared" si="18"/>
        <v>46.19469026548672</v>
      </c>
      <c r="BN22" s="6">
        <v>1</v>
      </c>
      <c r="BO22" s="7">
        <f t="shared" si="19"/>
        <v>46.19469026548672</v>
      </c>
    </row>
    <row r="23" spans="1:67" ht="12.75">
      <c r="A23" s="8">
        <v>37246</v>
      </c>
      <c r="B23" s="9">
        <v>61</v>
      </c>
      <c r="C23" s="9" t="s">
        <v>98</v>
      </c>
      <c r="D23" s="9" t="s">
        <v>22</v>
      </c>
      <c r="E23" s="9">
        <v>1</v>
      </c>
      <c r="F23" s="9">
        <v>0</v>
      </c>
      <c r="G23" s="9">
        <v>16</v>
      </c>
      <c r="H23" s="9">
        <v>0</v>
      </c>
      <c r="I23" s="9">
        <v>50</v>
      </c>
      <c r="J23" s="9">
        <v>32</v>
      </c>
      <c r="K23" s="9">
        <v>35</v>
      </c>
      <c r="L23" s="9">
        <v>0</v>
      </c>
      <c r="M23" s="9">
        <v>0</v>
      </c>
      <c r="N23" s="9">
        <v>0</v>
      </c>
      <c r="O23" s="9">
        <v>0</v>
      </c>
      <c r="P23" s="9">
        <v>0</v>
      </c>
      <c r="Q23" s="9">
        <v>0</v>
      </c>
      <c r="R23" s="9">
        <v>37</v>
      </c>
      <c r="S23" s="9">
        <v>1</v>
      </c>
      <c r="T23" s="9">
        <v>19</v>
      </c>
      <c r="U23" s="9">
        <v>3</v>
      </c>
      <c r="V23" s="9">
        <v>3</v>
      </c>
      <c r="W23" s="9">
        <v>4</v>
      </c>
      <c r="X23" s="9">
        <v>0</v>
      </c>
      <c r="Y23" s="9">
        <v>0</v>
      </c>
      <c r="Z23" s="9">
        <v>0</v>
      </c>
      <c r="AA23" s="9">
        <v>0</v>
      </c>
      <c r="AB23" s="9">
        <v>0</v>
      </c>
      <c r="AC23" s="9">
        <v>0</v>
      </c>
      <c r="AD23" s="9">
        <v>0</v>
      </c>
      <c r="AE23" s="9">
        <v>0</v>
      </c>
      <c r="AF23" s="16">
        <v>0</v>
      </c>
      <c r="AG23" s="21"/>
      <c r="AH23" s="20">
        <v>9</v>
      </c>
      <c r="AI23" s="9">
        <f t="shared" si="5"/>
        <v>57</v>
      </c>
      <c r="AJ23" s="9">
        <f t="shared" si="6"/>
        <v>24</v>
      </c>
      <c r="AK23" s="9">
        <f t="shared" si="7"/>
        <v>81</v>
      </c>
      <c r="AL23" s="9">
        <f t="shared" si="0"/>
        <v>40.5</v>
      </c>
      <c r="AM23" s="9">
        <v>7</v>
      </c>
      <c r="AN23" s="9">
        <v>11.3</v>
      </c>
      <c r="AO23" s="9">
        <f t="shared" si="8"/>
        <v>25.088495575221238</v>
      </c>
      <c r="AP23" s="9">
        <v>1</v>
      </c>
      <c r="AQ23" s="9">
        <f t="shared" si="9"/>
        <v>25.088495575221238</v>
      </c>
      <c r="AR23" s="75">
        <f t="shared" si="10"/>
        <v>40.465315443905226</v>
      </c>
      <c r="AT23" s="5">
        <v>9</v>
      </c>
      <c r="AU23" s="6">
        <f t="shared" si="1"/>
        <v>3</v>
      </c>
      <c r="AV23" s="6">
        <f t="shared" si="2"/>
        <v>0</v>
      </c>
      <c r="AW23" s="6">
        <f t="shared" si="11"/>
        <v>3</v>
      </c>
      <c r="AX23" s="6">
        <f t="shared" si="12"/>
        <v>1.5</v>
      </c>
      <c r="AY23" s="6">
        <v>7</v>
      </c>
      <c r="AZ23" s="6">
        <v>11.3</v>
      </c>
      <c r="BA23" s="6">
        <f t="shared" si="13"/>
        <v>0.9292035398230087</v>
      </c>
      <c r="BB23" s="6">
        <v>1</v>
      </c>
      <c r="BC23" s="6">
        <f t="shared" si="14"/>
        <v>0.9292035398230087</v>
      </c>
      <c r="BD23" s="7">
        <f t="shared" si="15"/>
        <v>1.4987153868113043</v>
      </c>
      <c r="BF23" s="5">
        <v>9</v>
      </c>
      <c r="BG23" s="6">
        <f t="shared" si="3"/>
        <v>60</v>
      </c>
      <c r="BH23" s="6">
        <f t="shared" si="4"/>
        <v>24</v>
      </c>
      <c r="BI23" s="6">
        <f t="shared" si="16"/>
        <v>84</v>
      </c>
      <c r="BJ23" s="6">
        <f t="shared" si="17"/>
        <v>42</v>
      </c>
      <c r="BK23" s="6">
        <v>7</v>
      </c>
      <c r="BL23" s="6">
        <v>11.3</v>
      </c>
      <c r="BM23" s="6">
        <f t="shared" si="18"/>
        <v>26.017699115044245</v>
      </c>
      <c r="BN23" s="6">
        <v>1</v>
      </c>
      <c r="BO23" s="7">
        <f t="shared" si="19"/>
        <v>26.017699115044245</v>
      </c>
    </row>
    <row r="24" spans="1:67" ht="12.75">
      <c r="A24" s="8">
        <v>37254</v>
      </c>
      <c r="B24" s="9">
        <v>60</v>
      </c>
      <c r="C24" s="9" t="s">
        <v>80</v>
      </c>
      <c r="D24" s="9" t="s">
        <v>22</v>
      </c>
      <c r="E24" s="9">
        <v>1</v>
      </c>
      <c r="F24" s="9">
        <v>0</v>
      </c>
      <c r="G24" s="9">
        <v>16</v>
      </c>
      <c r="H24" s="9">
        <v>0</v>
      </c>
      <c r="I24" s="9">
        <v>41</v>
      </c>
      <c r="J24" s="9">
        <v>32</v>
      </c>
      <c r="K24" s="9">
        <v>21</v>
      </c>
      <c r="L24" s="9">
        <v>0</v>
      </c>
      <c r="M24" s="9">
        <v>0</v>
      </c>
      <c r="N24" s="9">
        <v>0</v>
      </c>
      <c r="O24" s="9">
        <v>0</v>
      </c>
      <c r="P24" s="9">
        <v>0</v>
      </c>
      <c r="Q24" s="9">
        <v>0</v>
      </c>
      <c r="R24" s="9">
        <v>22</v>
      </c>
      <c r="S24" s="9">
        <v>0</v>
      </c>
      <c r="T24" s="9">
        <v>2</v>
      </c>
      <c r="U24" s="9">
        <v>0</v>
      </c>
      <c r="V24" s="9">
        <v>2</v>
      </c>
      <c r="W24" s="9">
        <v>4</v>
      </c>
      <c r="X24" s="9">
        <v>0</v>
      </c>
      <c r="Y24" s="9">
        <v>0</v>
      </c>
      <c r="Z24" s="9">
        <v>3</v>
      </c>
      <c r="AA24" s="9">
        <v>0</v>
      </c>
      <c r="AB24" s="9">
        <v>0</v>
      </c>
      <c r="AC24" s="9">
        <v>0</v>
      </c>
      <c r="AD24" s="9">
        <v>0</v>
      </c>
      <c r="AE24" s="9">
        <v>0</v>
      </c>
      <c r="AF24" s="16">
        <v>0</v>
      </c>
      <c r="AG24" s="21"/>
      <c r="AH24" s="20">
        <v>10</v>
      </c>
      <c r="AI24" s="9">
        <f t="shared" si="5"/>
        <v>24</v>
      </c>
      <c r="AJ24" s="9">
        <f t="shared" si="6"/>
        <v>43</v>
      </c>
      <c r="AK24" s="9">
        <f t="shared" si="7"/>
        <v>67</v>
      </c>
      <c r="AL24" s="9">
        <f t="shared" si="0"/>
        <v>33.5</v>
      </c>
      <c r="AM24" s="9">
        <v>7</v>
      </c>
      <c r="AN24" s="9">
        <v>11.3</v>
      </c>
      <c r="AO24" s="9">
        <f t="shared" si="8"/>
        <v>20.752212389380528</v>
      </c>
      <c r="AP24" s="9">
        <v>1</v>
      </c>
      <c r="AQ24" s="9">
        <f t="shared" si="9"/>
        <v>20.752212389380528</v>
      </c>
      <c r="AR24" s="75">
        <f t="shared" si="10"/>
        <v>33.47131030545246</v>
      </c>
      <c r="AT24" s="5">
        <v>10</v>
      </c>
      <c r="AU24" s="6">
        <f t="shared" si="1"/>
        <v>0</v>
      </c>
      <c r="AV24" s="6">
        <f t="shared" si="2"/>
        <v>0</v>
      </c>
      <c r="AW24" s="6">
        <f t="shared" si="11"/>
        <v>0</v>
      </c>
      <c r="AX24" s="6">
        <f t="shared" si="12"/>
        <v>0</v>
      </c>
      <c r="AY24" s="6">
        <v>7</v>
      </c>
      <c r="AZ24" s="6">
        <v>11.3</v>
      </c>
      <c r="BA24" s="6">
        <f t="shared" si="13"/>
        <v>0</v>
      </c>
      <c r="BB24" s="6">
        <v>1</v>
      </c>
      <c r="BC24" s="6">
        <f t="shared" si="14"/>
        <v>0</v>
      </c>
      <c r="BD24" s="7">
        <f t="shared" si="15"/>
        <v>0</v>
      </c>
      <c r="BF24" s="5">
        <v>10</v>
      </c>
      <c r="BG24" s="6">
        <f t="shared" si="3"/>
        <v>24</v>
      </c>
      <c r="BH24" s="6">
        <f t="shared" si="4"/>
        <v>43</v>
      </c>
      <c r="BI24" s="6">
        <f t="shared" si="16"/>
        <v>67</v>
      </c>
      <c r="BJ24" s="6">
        <f t="shared" si="17"/>
        <v>33.5</v>
      </c>
      <c r="BK24" s="6">
        <v>7</v>
      </c>
      <c r="BL24" s="6">
        <v>11.3</v>
      </c>
      <c r="BM24" s="6">
        <f t="shared" si="18"/>
        <v>20.752212389380528</v>
      </c>
      <c r="BN24" s="6">
        <v>1</v>
      </c>
      <c r="BO24" s="7">
        <f t="shared" si="19"/>
        <v>20.752212389380528</v>
      </c>
    </row>
    <row r="25" spans="1:67" ht="12.75">
      <c r="A25" s="8">
        <v>37261</v>
      </c>
      <c r="B25" s="9">
        <v>61</v>
      </c>
      <c r="C25" s="9" t="s">
        <v>80</v>
      </c>
      <c r="D25" s="9" t="s">
        <v>22</v>
      </c>
      <c r="E25" s="9">
        <v>1</v>
      </c>
      <c r="F25" s="9">
        <v>0</v>
      </c>
      <c r="G25" s="9">
        <v>16</v>
      </c>
      <c r="H25" s="9">
        <v>0</v>
      </c>
      <c r="I25" s="9">
        <v>41</v>
      </c>
      <c r="J25" s="9">
        <v>0</v>
      </c>
      <c r="K25" s="9">
        <v>21</v>
      </c>
      <c r="L25" s="9">
        <v>0</v>
      </c>
      <c r="M25" s="9">
        <v>0</v>
      </c>
      <c r="N25" s="9">
        <v>0</v>
      </c>
      <c r="O25" s="9">
        <v>0</v>
      </c>
      <c r="P25" s="9">
        <v>0</v>
      </c>
      <c r="Q25" s="9">
        <v>0</v>
      </c>
      <c r="R25" s="9">
        <v>27</v>
      </c>
      <c r="S25" s="9">
        <v>0</v>
      </c>
      <c r="T25" s="9">
        <v>16</v>
      </c>
      <c r="U25" s="9">
        <v>0</v>
      </c>
      <c r="V25" s="9">
        <v>0</v>
      </c>
      <c r="W25" s="9">
        <v>4</v>
      </c>
      <c r="X25" s="9">
        <v>0</v>
      </c>
      <c r="Y25" s="9">
        <v>0</v>
      </c>
      <c r="Z25" s="9">
        <v>4</v>
      </c>
      <c r="AA25" s="9">
        <v>0</v>
      </c>
      <c r="AB25" s="9">
        <v>0</v>
      </c>
      <c r="AC25" s="9">
        <v>0</v>
      </c>
      <c r="AD25" s="9">
        <v>0</v>
      </c>
      <c r="AE25" s="9">
        <v>0</v>
      </c>
      <c r="AF25" s="16">
        <v>0</v>
      </c>
      <c r="AG25" s="21"/>
      <c r="AH25" s="20">
        <v>11</v>
      </c>
      <c r="AI25" s="9">
        <f t="shared" si="5"/>
        <v>43</v>
      </c>
      <c r="AJ25" s="9">
        <f t="shared" si="6"/>
        <v>50</v>
      </c>
      <c r="AK25" s="9">
        <f t="shared" si="7"/>
        <v>93</v>
      </c>
      <c r="AL25" s="9">
        <f t="shared" si="0"/>
        <v>46.5</v>
      </c>
      <c r="AM25" s="9">
        <v>5</v>
      </c>
      <c r="AN25" s="9">
        <v>11.3</v>
      </c>
      <c r="AO25" s="9">
        <f t="shared" si="8"/>
        <v>20.575221238938052</v>
      </c>
      <c r="AP25" s="9">
        <v>1</v>
      </c>
      <c r="AQ25" s="9">
        <f t="shared" si="9"/>
        <v>20.575221238938052</v>
      </c>
      <c r="AR25" s="75">
        <f t="shared" si="10"/>
        <v>33.1858407079646</v>
      </c>
      <c r="AT25" s="5">
        <v>11</v>
      </c>
      <c r="AU25" s="6">
        <f t="shared" si="1"/>
        <v>0</v>
      </c>
      <c r="AV25" s="6">
        <f t="shared" si="2"/>
        <v>0</v>
      </c>
      <c r="AW25" s="6">
        <f t="shared" si="11"/>
        <v>0</v>
      </c>
      <c r="AX25" s="6">
        <f t="shared" si="12"/>
        <v>0</v>
      </c>
      <c r="AY25" s="6">
        <v>5</v>
      </c>
      <c r="AZ25" s="6">
        <v>11.3</v>
      </c>
      <c r="BA25" s="6">
        <f t="shared" si="13"/>
        <v>0</v>
      </c>
      <c r="BB25" s="6">
        <v>1</v>
      </c>
      <c r="BC25" s="6">
        <f t="shared" si="14"/>
        <v>0</v>
      </c>
      <c r="BD25" s="7">
        <f t="shared" si="15"/>
        <v>0</v>
      </c>
      <c r="BF25" s="5">
        <v>11</v>
      </c>
      <c r="BG25" s="6">
        <f t="shared" si="3"/>
        <v>43</v>
      </c>
      <c r="BH25" s="6">
        <f t="shared" si="4"/>
        <v>50</v>
      </c>
      <c r="BI25" s="6">
        <f t="shared" si="16"/>
        <v>93</v>
      </c>
      <c r="BJ25" s="6">
        <f t="shared" si="17"/>
        <v>46.5</v>
      </c>
      <c r="BK25" s="6">
        <v>5</v>
      </c>
      <c r="BL25" s="6">
        <v>11.3</v>
      </c>
      <c r="BM25" s="6">
        <f t="shared" si="18"/>
        <v>20.575221238938052</v>
      </c>
      <c r="BN25" s="6">
        <v>1</v>
      </c>
      <c r="BO25" s="7">
        <f t="shared" si="19"/>
        <v>20.575221238938052</v>
      </c>
    </row>
    <row r="26" spans="1:67" ht="12.75">
      <c r="A26" s="8">
        <v>37268</v>
      </c>
      <c r="B26" s="9">
        <v>61</v>
      </c>
      <c r="C26" s="9" t="s">
        <v>98</v>
      </c>
      <c r="D26" s="9" t="s">
        <v>22</v>
      </c>
      <c r="E26" s="9">
        <v>1</v>
      </c>
      <c r="F26" s="9">
        <v>0</v>
      </c>
      <c r="G26" s="9">
        <v>16</v>
      </c>
      <c r="H26" s="9">
        <v>0</v>
      </c>
      <c r="I26" s="9">
        <v>0</v>
      </c>
      <c r="J26" s="9">
        <v>0</v>
      </c>
      <c r="K26" s="9">
        <v>21</v>
      </c>
      <c r="L26" s="9">
        <v>0</v>
      </c>
      <c r="M26" s="9">
        <v>0</v>
      </c>
      <c r="N26" s="9">
        <v>0</v>
      </c>
      <c r="O26" s="9">
        <v>0</v>
      </c>
      <c r="P26" s="9">
        <v>0</v>
      </c>
      <c r="Q26" s="9">
        <v>0</v>
      </c>
      <c r="R26" s="9">
        <v>44</v>
      </c>
      <c r="S26" s="9">
        <v>0</v>
      </c>
      <c r="T26" s="9">
        <v>6</v>
      </c>
      <c r="U26" s="9">
        <v>0</v>
      </c>
      <c r="V26" s="9">
        <v>0</v>
      </c>
      <c r="W26" s="9">
        <v>0</v>
      </c>
      <c r="X26" s="9">
        <v>0</v>
      </c>
      <c r="Y26" s="9">
        <v>1</v>
      </c>
      <c r="Z26" s="9">
        <v>2</v>
      </c>
      <c r="AA26" s="9">
        <v>0</v>
      </c>
      <c r="AB26" s="9">
        <v>0</v>
      </c>
      <c r="AC26" s="9">
        <v>0</v>
      </c>
      <c r="AD26" s="9">
        <v>0</v>
      </c>
      <c r="AE26" s="9">
        <v>0</v>
      </c>
      <c r="AF26" s="16">
        <v>0</v>
      </c>
      <c r="AG26" s="21"/>
      <c r="AH26" s="20">
        <v>12</v>
      </c>
      <c r="AI26" s="9">
        <f t="shared" si="5"/>
        <v>50</v>
      </c>
      <c r="AJ26" s="9">
        <f t="shared" si="6"/>
        <v>26</v>
      </c>
      <c r="AK26" s="9">
        <f t="shared" si="7"/>
        <v>76</v>
      </c>
      <c r="AL26" s="9">
        <f t="shared" si="0"/>
        <v>38</v>
      </c>
      <c r="AM26" s="9">
        <v>7</v>
      </c>
      <c r="AN26" s="9">
        <v>11.3</v>
      </c>
      <c r="AO26" s="9">
        <f t="shared" si="8"/>
        <v>23.539823008849556</v>
      </c>
      <c r="AP26" s="9">
        <v>1</v>
      </c>
      <c r="AQ26" s="9">
        <f t="shared" si="9"/>
        <v>23.539823008849556</v>
      </c>
      <c r="AR26" s="75">
        <f t="shared" si="10"/>
        <v>37.96745646588638</v>
      </c>
      <c r="AT26" s="5">
        <v>12</v>
      </c>
      <c r="AU26" s="6">
        <f t="shared" si="1"/>
        <v>0</v>
      </c>
      <c r="AV26" s="6">
        <f t="shared" si="2"/>
        <v>0</v>
      </c>
      <c r="AW26" s="6">
        <f t="shared" si="11"/>
        <v>0</v>
      </c>
      <c r="AX26" s="6">
        <f t="shared" si="12"/>
        <v>0</v>
      </c>
      <c r="AY26" s="6">
        <v>7</v>
      </c>
      <c r="AZ26" s="6">
        <v>11.3</v>
      </c>
      <c r="BA26" s="6">
        <f t="shared" si="13"/>
        <v>0</v>
      </c>
      <c r="BB26" s="6">
        <v>1</v>
      </c>
      <c r="BC26" s="6">
        <f t="shared" si="14"/>
        <v>0</v>
      </c>
      <c r="BD26" s="7">
        <f t="shared" si="15"/>
        <v>0</v>
      </c>
      <c r="BF26" s="5">
        <v>12</v>
      </c>
      <c r="BG26" s="6">
        <f t="shared" si="3"/>
        <v>50</v>
      </c>
      <c r="BH26" s="6">
        <f t="shared" si="4"/>
        <v>26</v>
      </c>
      <c r="BI26" s="6">
        <f t="shared" si="16"/>
        <v>76</v>
      </c>
      <c r="BJ26" s="6">
        <f t="shared" si="17"/>
        <v>38</v>
      </c>
      <c r="BK26" s="6">
        <v>7</v>
      </c>
      <c r="BL26" s="6">
        <v>11.3</v>
      </c>
      <c r="BM26" s="6">
        <f t="shared" si="18"/>
        <v>23.539823008849556</v>
      </c>
      <c r="BN26" s="6">
        <v>1</v>
      </c>
      <c r="BO26" s="7">
        <f t="shared" si="19"/>
        <v>23.539823008849556</v>
      </c>
    </row>
    <row r="27" spans="1:67" ht="12.75">
      <c r="A27" s="8">
        <v>37273</v>
      </c>
      <c r="B27" s="9">
        <v>60</v>
      </c>
      <c r="C27" s="9" t="s">
        <v>98</v>
      </c>
      <c r="D27" s="9" t="s">
        <v>22</v>
      </c>
      <c r="E27" s="9">
        <v>1</v>
      </c>
      <c r="F27" s="9">
        <v>0</v>
      </c>
      <c r="G27" s="9">
        <v>16</v>
      </c>
      <c r="H27" s="9">
        <v>0</v>
      </c>
      <c r="I27" s="9">
        <v>0</v>
      </c>
      <c r="J27" s="9">
        <v>0</v>
      </c>
      <c r="K27" s="9">
        <v>15</v>
      </c>
      <c r="L27" s="9">
        <v>0</v>
      </c>
      <c r="M27" s="9">
        <v>0</v>
      </c>
      <c r="N27" s="9">
        <v>0</v>
      </c>
      <c r="O27" s="9">
        <v>0</v>
      </c>
      <c r="P27" s="9">
        <v>0</v>
      </c>
      <c r="Q27" s="9">
        <v>0</v>
      </c>
      <c r="R27" s="9">
        <v>20</v>
      </c>
      <c r="S27" s="9">
        <v>0</v>
      </c>
      <c r="T27" s="9">
        <v>6</v>
      </c>
      <c r="U27" s="9">
        <v>0</v>
      </c>
      <c r="V27" s="9">
        <v>0</v>
      </c>
      <c r="W27" s="9">
        <v>0</v>
      </c>
      <c r="X27" s="9">
        <v>0</v>
      </c>
      <c r="Y27" s="9">
        <v>0</v>
      </c>
      <c r="Z27" s="9">
        <v>3</v>
      </c>
      <c r="AA27" s="9">
        <v>0</v>
      </c>
      <c r="AB27" s="9">
        <v>0</v>
      </c>
      <c r="AC27" s="9">
        <v>0</v>
      </c>
      <c r="AD27" s="9">
        <v>0</v>
      </c>
      <c r="AE27" s="9">
        <v>0</v>
      </c>
      <c r="AF27" s="16">
        <v>0</v>
      </c>
      <c r="AG27" s="21"/>
      <c r="AH27" s="20">
        <v>13</v>
      </c>
      <c r="AI27" s="9">
        <f t="shared" si="5"/>
        <v>26</v>
      </c>
      <c r="AJ27" s="9">
        <f t="shared" si="6"/>
        <v>12</v>
      </c>
      <c r="AK27" s="9">
        <f t="shared" si="7"/>
        <v>38</v>
      </c>
      <c r="AL27" s="9">
        <f t="shared" si="0"/>
        <v>19</v>
      </c>
      <c r="AM27" s="9">
        <v>6</v>
      </c>
      <c r="AN27" s="9">
        <v>11.3</v>
      </c>
      <c r="AO27" s="9">
        <f t="shared" si="8"/>
        <v>10.088495575221238</v>
      </c>
      <c r="AP27" s="9">
        <v>1</v>
      </c>
      <c r="AQ27" s="9">
        <f t="shared" si="9"/>
        <v>10.088495575221238</v>
      </c>
      <c r="AR27" s="75">
        <f t="shared" si="10"/>
        <v>16.271767056808446</v>
      </c>
      <c r="AT27" s="5">
        <v>13</v>
      </c>
      <c r="AU27" s="6">
        <f t="shared" si="1"/>
        <v>0</v>
      </c>
      <c r="AV27" s="6">
        <f t="shared" si="2"/>
        <v>0</v>
      </c>
      <c r="AW27" s="6">
        <f t="shared" si="11"/>
        <v>0</v>
      </c>
      <c r="AX27" s="6">
        <f t="shared" si="12"/>
        <v>0</v>
      </c>
      <c r="AY27" s="6">
        <v>6</v>
      </c>
      <c r="AZ27" s="6">
        <v>11.3</v>
      </c>
      <c r="BA27" s="6">
        <f t="shared" si="13"/>
        <v>0</v>
      </c>
      <c r="BB27" s="6">
        <v>1</v>
      </c>
      <c r="BC27" s="6">
        <f t="shared" si="14"/>
        <v>0</v>
      </c>
      <c r="BD27" s="7">
        <f t="shared" si="15"/>
        <v>0</v>
      </c>
      <c r="BF27" s="5">
        <v>13</v>
      </c>
      <c r="BG27" s="6">
        <f t="shared" si="3"/>
        <v>26</v>
      </c>
      <c r="BH27" s="6">
        <f t="shared" si="4"/>
        <v>12</v>
      </c>
      <c r="BI27" s="6">
        <f t="shared" si="16"/>
        <v>38</v>
      </c>
      <c r="BJ27" s="6">
        <f t="shared" si="17"/>
        <v>19</v>
      </c>
      <c r="BK27" s="6">
        <v>6</v>
      </c>
      <c r="BL27" s="6">
        <v>11.3</v>
      </c>
      <c r="BM27" s="6">
        <f t="shared" si="18"/>
        <v>10.088495575221238</v>
      </c>
      <c r="BN27" s="6">
        <v>1</v>
      </c>
      <c r="BO27" s="7">
        <f t="shared" si="19"/>
        <v>10.088495575221238</v>
      </c>
    </row>
    <row r="28" spans="1:67" ht="12.75">
      <c r="A28" s="8">
        <v>37280</v>
      </c>
      <c r="B28" s="9">
        <v>2</v>
      </c>
      <c r="C28" s="9" t="s">
        <v>80</v>
      </c>
      <c r="D28" s="9" t="s">
        <v>22</v>
      </c>
      <c r="E28" s="9">
        <v>2</v>
      </c>
      <c r="F28" s="9">
        <v>0</v>
      </c>
      <c r="G28" s="9">
        <v>16</v>
      </c>
      <c r="H28" s="9">
        <v>0</v>
      </c>
      <c r="I28" s="9">
        <v>41</v>
      </c>
      <c r="J28" s="9">
        <v>0</v>
      </c>
      <c r="K28" s="9">
        <v>8</v>
      </c>
      <c r="L28" s="9">
        <v>0</v>
      </c>
      <c r="M28" s="9">
        <v>0</v>
      </c>
      <c r="N28" s="9">
        <v>0</v>
      </c>
      <c r="O28" s="9">
        <v>0</v>
      </c>
      <c r="P28" s="9">
        <v>0</v>
      </c>
      <c r="Q28" s="9">
        <v>0</v>
      </c>
      <c r="R28" s="9">
        <v>8</v>
      </c>
      <c r="S28" s="9">
        <v>0</v>
      </c>
      <c r="T28" s="9">
        <v>4</v>
      </c>
      <c r="U28" s="9">
        <v>0</v>
      </c>
      <c r="V28" s="9">
        <v>0</v>
      </c>
      <c r="W28" s="9">
        <v>1</v>
      </c>
      <c r="X28" s="9">
        <v>0</v>
      </c>
      <c r="Y28" s="9">
        <v>0</v>
      </c>
      <c r="Z28" s="9">
        <v>0</v>
      </c>
      <c r="AA28" s="9">
        <v>0</v>
      </c>
      <c r="AB28" s="9">
        <v>0</v>
      </c>
      <c r="AC28" s="9">
        <v>0</v>
      </c>
      <c r="AD28" s="9">
        <v>0</v>
      </c>
      <c r="AE28" s="9">
        <v>0</v>
      </c>
      <c r="AF28" s="16">
        <v>1</v>
      </c>
      <c r="AG28" s="21"/>
      <c r="AH28" s="20">
        <v>14</v>
      </c>
      <c r="AI28" s="9">
        <f t="shared" si="5"/>
        <v>12</v>
      </c>
      <c r="AJ28" s="9">
        <f t="shared" si="6"/>
        <v>0</v>
      </c>
      <c r="AK28" s="9">
        <f>SUM(AI28:AJ28)</f>
        <v>12</v>
      </c>
      <c r="AL28" s="9">
        <f>AK28/2</f>
        <v>6</v>
      </c>
      <c r="AM28" s="9">
        <v>7</v>
      </c>
      <c r="AN28" s="9">
        <v>11.3</v>
      </c>
      <c r="AO28" s="9">
        <f t="shared" si="8"/>
        <v>3.716814159292035</v>
      </c>
      <c r="AP28" s="9">
        <v>1</v>
      </c>
      <c r="AQ28" s="9">
        <f t="shared" si="9"/>
        <v>3.716814159292035</v>
      </c>
      <c r="AR28" s="75">
        <f t="shared" si="10"/>
        <v>5.994861547245217</v>
      </c>
      <c r="AT28" s="5">
        <v>14</v>
      </c>
      <c r="AU28" s="6">
        <f t="shared" si="1"/>
        <v>0</v>
      </c>
      <c r="AV28" s="6">
        <f t="shared" si="2"/>
        <v>0</v>
      </c>
      <c r="AW28" s="6">
        <f>SUM(AU28:AV28)</f>
        <v>0</v>
      </c>
      <c r="AX28" s="6">
        <f t="shared" si="12"/>
        <v>0</v>
      </c>
      <c r="AY28" s="6">
        <v>7</v>
      </c>
      <c r="AZ28" s="6">
        <v>11.3</v>
      </c>
      <c r="BA28" s="6">
        <f>(AX28*AY28)/AZ28</f>
        <v>0</v>
      </c>
      <c r="BB28" s="6">
        <v>1</v>
      </c>
      <c r="BC28" s="6">
        <f>BA28/BB28</f>
        <v>0</v>
      </c>
      <c r="BD28" s="7">
        <f t="shared" si="15"/>
        <v>0</v>
      </c>
      <c r="BF28" s="5">
        <v>14</v>
      </c>
      <c r="BG28" s="6">
        <f t="shared" si="3"/>
        <v>12</v>
      </c>
      <c r="BH28" s="6">
        <f t="shared" si="4"/>
        <v>0</v>
      </c>
      <c r="BI28" s="6">
        <f>SUM(BG28:BH28)</f>
        <v>12</v>
      </c>
      <c r="BJ28" s="6">
        <f t="shared" si="17"/>
        <v>6</v>
      </c>
      <c r="BK28" s="6">
        <v>7</v>
      </c>
      <c r="BL28" s="6">
        <v>11.3</v>
      </c>
      <c r="BM28" s="6">
        <f>(BJ28*BK28)/BL28</f>
        <v>3.716814159292035</v>
      </c>
      <c r="BN28" s="6">
        <v>1</v>
      </c>
      <c r="BO28" s="7">
        <f>BM28/BN28</f>
        <v>3.716814159292035</v>
      </c>
    </row>
    <row r="29" spans="1:67" ht="13.5" thickBot="1">
      <c r="A29" s="10">
        <v>37286</v>
      </c>
      <c r="B29" s="11">
        <v>61</v>
      </c>
      <c r="C29" s="11" t="s">
        <v>98</v>
      </c>
      <c r="D29" s="11" t="s">
        <v>22</v>
      </c>
      <c r="E29" s="11">
        <v>2</v>
      </c>
      <c r="F29" s="11">
        <v>0</v>
      </c>
      <c r="G29" s="11">
        <v>0</v>
      </c>
      <c r="H29" s="11">
        <v>0</v>
      </c>
      <c r="I29" s="11">
        <v>0</v>
      </c>
      <c r="J29" s="11">
        <v>0</v>
      </c>
      <c r="K29" s="11">
        <v>2</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7">
        <v>3</v>
      </c>
      <c r="AG29" s="21"/>
      <c r="AH29" s="76">
        <v>15</v>
      </c>
      <c r="AI29" s="11">
        <f t="shared" si="5"/>
        <v>0</v>
      </c>
      <c r="AJ29" s="9">
        <f t="shared" si="6"/>
        <v>0</v>
      </c>
      <c r="AK29" s="11">
        <f>SUM(AI29:AJ29)</f>
        <v>0</v>
      </c>
      <c r="AL29" s="11">
        <f>AK29/2</f>
        <v>0</v>
      </c>
      <c r="AM29" s="11">
        <v>7</v>
      </c>
      <c r="AN29" s="11">
        <v>11.3</v>
      </c>
      <c r="AO29" s="11">
        <f t="shared" si="8"/>
        <v>0</v>
      </c>
      <c r="AP29" s="9">
        <v>1</v>
      </c>
      <c r="AQ29" s="11">
        <f t="shared" si="9"/>
        <v>0</v>
      </c>
      <c r="AR29" s="75">
        <f t="shared" si="10"/>
        <v>0</v>
      </c>
      <c r="AT29" s="23">
        <v>15</v>
      </c>
      <c r="AU29" s="12">
        <f t="shared" si="1"/>
        <v>0</v>
      </c>
      <c r="AV29" s="6">
        <f t="shared" si="2"/>
        <v>0</v>
      </c>
      <c r="AW29" s="12">
        <f>SUM(AU29:AV29)</f>
        <v>0</v>
      </c>
      <c r="AX29" s="12">
        <f t="shared" si="12"/>
        <v>0</v>
      </c>
      <c r="AY29" s="12">
        <v>7</v>
      </c>
      <c r="AZ29" s="12">
        <v>11.3</v>
      </c>
      <c r="BA29" s="12">
        <f>(AX29*AY29)/AZ29</f>
        <v>0</v>
      </c>
      <c r="BB29" s="6">
        <v>1</v>
      </c>
      <c r="BC29" s="12">
        <f>BA29/BB29</f>
        <v>0</v>
      </c>
      <c r="BD29" s="7">
        <f t="shared" si="15"/>
        <v>0</v>
      </c>
      <c r="BF29" s="23">
        <v>15</v>
      </c>
      <c r="BG29" s="12">
        <f t="shared" si="3"/>
        <v>0</v>
      </c>
      <c r="BH29" s="6">
        <f t="shared" si="4"/>
        <v>0</v>
      </c>
      <c r="BI29" s="12">
        <f>SUM(BG29:BH29)</f>
        <v>0</v>
      </c>
      <c r="BJ29" s="12">
        <f t="shared" si="17"/>
        <v>0</v>
      </c>
      <c r="BK29" s="12">
        <v>7</v>
      </c>
      <c r="BL29" s="12">
        <v>11.3</v>
      </c>
      <c r="BM29" s="12">
        <f>(BJ29*BK29)/BL29</f>
        <v>0</v>
      </c>
      <c r="BN29" s="6">
        <v>1</v>
      </c>
      <c r="BO29" s="13">
        <f>BM29/BN29</f>
        <v>0</v>
      </c>
    </row>
    <row r="30" spans="1:65" ht="12.75">
      <c r="A30" s="1"/>
      <c r="AG30" s="22"/>
      <c r="AO30" s="77">
        <f>SUM(AO15:AO29)</f>
        <v>187.8318584070796</v>
      </c>
      <c r="AR30" s="75">
        <f t="shared" si="10"/>
        <v>302.95461033399937</v>
      </c>
      <c r="BA30" s="72">
        <f>SUM(BA20:BA29)</f>
        <v>4.557522123893805</v>
      </c>
      <c r="BC30" s="72">
        <f>SUM(BC20:BC29)</f>
        <v>4.557522123893805</v>
      </c>
      <c r="BD30" s="7">
        <f t="shared" si="15"/>
        <v>7.350842135312589</v>
      </c>
      <c r="BM30" s="72">
        <f>SUM(BM15:BM29)</f>
        <v>192.38938053097343</v>
      </c>
    </row>
    <row r="31" spans="1:33" ht="12.75">
      <c r="A31" s="1"/>
      <c r="AG31" s="22"/>
    </row>
    <row r="32" ht="12.75">
      <c r="AG32" s="22"/>
    </row>
    <row r="39" spans="1:2" ht="12.75">
      <c r="A39" t="s">
        <v>8</v>
      </c>
      <c r="B39" t="s">
        <v>42</v>
      </c>
    </row>
    <row r="40" spans="1:2" ht="12.75">
      <c r="A40">
        <v>38701</v>
      </c>
      <c r="B40">
        <v>41</v>
      </c>
    </row>
    <row r="41" spans="1:2" ht="12.75">
      <c r="A41">
        <v>38363</v>
      </c>
      <c r="B41">
        <v>180</v>
      </c>
    </row>
    <row r="42" spans="1:2" ht="12.75">
      <c r="A42">
        <v>38390</v>
      </c>
      <c r="B42">
        <v>142</v>
      </c>
    </row>
    <row r="44" spans="1:10" ht="12.75">
      <c r="A44" t="s">
        <v>43</v>
      </c>
      <c r="C44" t="s">
        <v>50</v>
      </c>
      <c r="J44" t="s">
        <v>54</v>
      </c>
    </row>
    <row r="45" spans="1:10" ht="12.75">
      <c r="A45" t="s">
        <v>44</v>
      </c>
      <c r="C45" t="s">
        <v>51</v>
      </c>
      <c r="J45" t="s">
        <v>55</v>
      </c>
    </row>
    <row r="46" spans="1:10" ht="12.75">
      <c r="A46" t="s">
        <v>45</v>
      </c>
      <c r="C46" t="s">
        <v>52</v>
      </c>
      <c r="J46" t="s">
        <v>56</v>
      </c>
    </row>
    <row r="47" spans="1:10" ht="12.75">
      <c r="A47" t="s">
        <v>46</v>
      </c>
      <c r="C47" t="s">
        <v>53</v>
      </c>
      <c r="J47" t="s">
        <v>57</v>
      </c>
    </row>
    <row r="48" spans="1:10" ht="12.75">
      <c r="A48" t="s">
        <v>47</v>
      </c>
      <c r="J48" t="s">
        <v>58</v>
      </c>
    </row>
    <row r="49" ht="12.75">
      <c r="A49" t="s">
        <v>48</v>
      </c>
    </row>
    <row r="50" ht="12.75">
      <c r="A50" t="s">
        <v>49</v>
      </c>
    </row>
    <row r="52" spans="1:2" ht="12.75">
      <c r="A52" t="s">
        <v>8</v>
      </c>
      <c r="B52" t="s">
        <v>39</v>
      </c>
    </row>
    <row r="53" spans="1:2" ht="12.75">
      <c r="A53">
        <v>38325</v>
      </c>
      <c r="B53" t="s">
        <v>82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Q54"/>
  <sheetViews>
    <sheetView workbookViewId="0" topLeftCell="M1">
      <selection activeCell="AO22" sqref="AO22"/>
    </sheetView>
  </sheetViews>
  <sheetFormatPr defaultColWidth="9.140625" defaultRowHeight="12.75"/>
  <cols>
    <col min="1" max="1" width="10.8515625" style="24" customWidth="1"/>
    <col min="2" max="2" width="8.7109375" style="24" customWidth="1"/>
    <col min="3" max="5" width="5.57421875" style="24" customWidth="1"/>
    <col min="6" max="7" width="5.421875" style="24" customWidth="1"/>
    <col min="8" max="8" width="7.00390625" style="24" bestFit="1" customWidth="1"/>
    <col min="9" max="9" width="5.421875" style="24" customWidth="1"/>
    <col min="10" max="10" width="7.8515625" style="24" customWidth="1"/>
    <col min="11" max="11" width="9.140625" style="24" customWidth="1"/>
    <col min="12" max="12" width="7.140625" style="24" customWidth="1"/>
    <col min="13" max="13" width="8.140625" style="24" customWidth="1"/>
    <col min="14" max="14" width="7.8515625" style="24" customWidth="1"/>
    <col min="15" max="17" width="7.00390625" style="24" customWidth="1"/>
    <col min="18" max="21" width="6.140625" style="24" customWidth="1"/>
    <col min="22" max="25" width="5.57421875" style="24" customWidth="1"/>
    <col min="26" max="26" width="7.421875" style="24" customWidth="1"/>
    <col min="27" max="27" width="10.00390625" style="24" customWidth="1"/>
    <col min="28" max="28" width="10.57421875" style="24" customWidth="1"/>
    <col min="29" max="31" width="6.57421875" style="24" customWidth="1"/>
    <col min="32" max="32" width="9.8515625" style="24" customWidth="1"/>
    <col min="33" max="16384" width="9.140625" style="24" customWidth="1"/>
  </cols>
  <sheetData>
    <row r="1" spans="6:27" ht="15.75">
      <c r="F1" s="186" t="s">
        <v>88</v>
      </c>
      <c r="G1" s="186"/>
      <c r="H1" s="186"/>
      <c r="I1" s="186"/>
      <c r="J1" s="186"/>
      <c r="K1" s="186"/>
      <c r="L1" s="186"/>
      <c r="M1" s="186"/>
      <c r="N1" s="25"/>
      <c r="O1" s="25"/>
      <c r="AA1" s="24" t="s">
        <v>83</v>
      </c>
    </row>
    <row r="2" spans="1:28" ht="16.5" thickBot="1">
      <c r="A2" s="25" t="s">
        <v>34</v>
      </c>
      <c r="B2" s="24">
        <v>22319</v>
      </c>
      <c r="K2" s="24" t="s">
        <v>100</v>
      </c>
      <c r="M2" s="25">
        <v>0.62</v>
      </c>
      <c r="N2" s="25" t="s">
        <v>92</v>
      </c>
      <c r="P2" s="186" t="s">
        <v>1</v>
      </c>
      <c r="Q2" s="186"/>
      <c r="R2" s="190" t="s">
        <v>59</v>
      </c>
      <c r="S2" s="190"/>
      <c r="AA2" s="24" t="s">
        <v>75</v>
      </c>
      <c r="AB2" s="24" t="s">
        <v>87</v>
      </c>
    </row>
    <row r="3" spans="1:28" ht="16.5" thickBot="1">
      <c r="A3" s="25" t="s">
        <v>35</v>
      </c>
      <c r="B3" s="24">
        <v>2</v>
      </c>
      <c r="G3" s="186" t="s">
        <v>0</v>
      </c>
      <c r="H3" s="186"/>
      <c r="I3" s="187" t="s">
        <v>96</v>
      </c>
      <c r="J3" s="187"/>
      <c r="K3" s="187"/>
      <c r="L3" s="187"/>
      <c r="P3" s="25" t="s">
        <v>2</v>
      </c>
      <c r="R3" s="191" t="s">
        <v>64</v>
      </c>
      <c r="S3" s="191"/>
      <c r="Z3" s="24" t="s">
        <v>84</v>
      </c>
      <c r="AA3" s="24">
        <f>SUM(AO16:AO34)</f>
        <v>116.81415929203537</v>
      </c>
      <c r="AB3" s="24">
        <f>SUM(AQ15:AQ34)</f>
        <v>116.81415929203537</v>
      </c>
    </row>
    <row r="4" spans="1:28" ht="15.75">
      <c r="A4" s="25" t="s">
        <v>36</v>
      </c>
      <c r="B4" s="24" t="s">
        <v>89</v>
      </c>
      <c r="P4" s="25" t="s">
        <v>3</v>
      </c>
      <c r="Z4" s="24" t="s">
        <v>85</v>
      </c>
      <c r="AA4" s="24">
        <f>SUM(BA15:BA34)</f>
        <v>18.05309734513274</v>
      </c>
      <c r="AB4" s="24">
        <f>SUM(BC15:BC34)</f>
        <v>18.05309734513274</v>
      </c>
    </row>
    <row r="5" spans="1:28" ht="16.5" thickBot="1">
      <c r="A5" s="25" t="s">
        <v>37</v>
      </c>
      <c r="B5" s="24" t="s">
        <v>90</v>
      </c>
      <c r="G5" s="25" t="s">
        <v>60</v>
      </c>
      <c r="H5" s="24">
        <v>409776</v>
      </c>
      <c r="I5" s="25" t="s">
        <v>61</v>
      </c>
      <c r="J5" s="24">
        <v>4813209</v>
      </c>
      <c r="K5" s="25" t="s">
        <v>62</v>
      </c>
      <c r="L5" s="24">
        <v>408866</v>
      </c>
      <c r="M5" s="25" t="s">
        <v>63</v>
      </c>
      <c r="N5" s="24">
        <v>4813413</v>
      </c>
      <c r="P5" s="25" t="s">
        <v>4</v>
      </c>
      <c r="Q5" s="26"/>
      <c r="R5" s="25" t="s">
        <v>5</v>
      </c>
      <c r="S5" s="26">
        <v>1</v>
      </c>
      <c r="T5" s="25" t="s">
        <v>6</v>
      </c>
      <c r="U5" s="26"/>
      <c r="Z5" s="24" t="s">
        <v>86</v>
      </c>
      <c r="AA5" s="24">
        <f>SUM(AA3:AA4)</f>
        <v>134.8672566371681</v>
      </c>
      <c r="AB5" s="24">
        <f>SUM(AB3:AB4)</f>
        <v>134.8672566371681</v>
      </c>
    </row>
    <row r="6" spans="1:2" ht="15.75">
      <c r="A6" s="25" t="s">
        <v>38</v>
      </c>
      <c r="B6" s="24" t="s">
        <v>91</v>
      </c>
    </row>
    <row r="8" spans="1:31" ht="15.75">
      <c r="A8" s="25" t="s">
        <v>7</v>
      </c>
      <c r="B8" s="188" t="s">
        <v>93</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row>
    <row r="9" spans="2:31" ht="15">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row>
    <row r="10" spans="2:31" ht="15">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row>
    <row r="12" ht="15.75" thickBot="1"/>
    <row r="13" spans="1:69" ht="16.5" thickBot="1">
      <c r="A13" s="27"/>
      <c r="B13" s="28"/>
      <c r="C13" s="29"/>
      <c r="D13" s="29"/>
      <c r="E13" s="30"/>
      <c r="F13" s="27"/>
      <c r="G13" s="29"/>
      <c r="H13" s="29"/>
      <c r="I13" s="27"/>
      <c r="J13" s="29"/>
      <c r="K13" s="28"/>
      <c r="L13" s="194" t="s">
        <v>24</v>
      </c>
      <c r="M13" s="195"/>
      <c r="N13" s="195"/>
      <c r="O13" s="195"/>
      <c r="P13" s="195"/>
      <c r="Q13" s="196"/>
      <c r="R13" s="194" t="s">
        <v>30</v>
      </c>
      <c r="S13" s="195"/>
      <c r="T13" s="195"/>
      <c r="U13" s="195"/>
      <c r="V13" s="195"/>
      <c r="W13" s="195"/>
      <c r="X13" s="195"/>
      <c r="Y13" s="195"/>
      <c r="Z13" s="195"/>
      <c r="AA13" s="196"/>
      <c r="AB13" s="194" t="s">
        <v>31</v>
      </c>
      <c r="AC13" s="195"/>
      <c r="AD13" s="195"/>
      <c r="AE13" s="195"/>
      <c r="AF13" s="158" t="s">
        <v>32</v>
      </c>
      <c r="AG13" s="43"/>
      <c r="AH13" s="35"/>
      <c r="AI13" s="43"/>
      <c r="AJ13" s="43"/>
      <c r="AK13" s="43"/>
      <c r="AL13" s="43"/>
      <c r="AM13" s="43"/>
      <c r="AN13" s="43"/>
      <c r="AO13" s="43"/>
      <c r="AP13" s="43"/>
      <c r="AQ13" s="43"/>
      <c r="AR13" s="43"/>
      <c r="AS13" s="43"/>
      <c r="AT13" s="35"/>
      <c r="AU13" s="43"/>
      <c r="AV13" s="43"/>
      <c r="AW13" s="43"/>
      <c r="AX13" s="43"/>
      <c r="AY13" s="43"/>
      <c r="AZ13" s="43"/>
      <c r="BA13" s="43"/>
      <c r="BB13" s="43"/>
      <c r="BC13" s="43"/>
      <c r="BD13" s="43"/>
      <c r="BE13" s="43"/>
      <c r="BF13" s="35"/>
      <c r="BG13" s="35"/>
      <c r="BH13" s="35"/>
      <c r="BI13" s="35"/>
      <c r="BJ13" s="35"/>
      <c r="BK13" s="35"/>
      <c r="BL13" s="35"/>
      <c r="BM13" s="35"/>
      <c r="BN13" s="35"/>
      <c r="BO13" s="35"/>
      <c r="BP13" s="43"/>
      <c r="BQ13" s="43"/>
    </row>
    <row r="14" spans="1:69" ht="16.5" thickBot="1">
      <c r="A14" s="31" t="s">
        <v>8</v>
      </c>
      <c r="B14" s="32" t="s">
        <v>10</v>
      </c>
      <c r="C14" s="185" t="s">
        <v>33</v>
      </c>
      <c r="D14" s="185"/>
      <c r="E14" s="192"/>
      <c r="F14" s="193" t="s">
        <v>15</v>
      </c>
      <c r="G14" s="185"/>
      <c r="H14" s="185"/>
      <c r="I14" s="193" t="s">
        <v>39</v>
      </c>
      <c r="J14" s="185"/>
      <c r="K14" s="32" t="s">
        <v>17</v>
      </c>
      <c r="L14" s="194" t="s">
        <v>18</v>
      </c>
      <c r="M14" s="196"/>
      <c r="N14" s="194" t="s">
        <v>21</v>
      </c>
      <c r="O14" s="195"/>
      <c r="P14" s="195"/>
      <c r="Q14" s="196"/>
      <c r="R14" s="194" t="s">
        <v>18</v>
      </c>
      <c r="S14" s="195"/>
      <c r="T14" s="195"/>
      <c r="U14" s="196"/>
      <c r="V14" s="194" t="s">
        <v>21</v>
      </c>
      <c r="W14" s="195"/>
      <c r="X14" s="195"/>
      <c r="Y14" s="195"/>
      <c r="Z14" s="195"/>
      <c r="AA14" s="196"/>
      <c r="AB14" s="34" t="s">
        <v>18</v>
      </c>
      <c r="AC14" s="194" t="s">
        <v>21</v>
      </c>
      <c r="AD14" s="195"/>
      <c r="AE14" s="195"/>
      <c r="AF14" s="158"/>
      <c r="AG14" s="43"/>
      <c r="AH14" s="62" t="s">
        <v>65</v>
      </c>
      <c r="AI14" s="63"/>
      <c r="AJ14" s="63"/>
      <c r="AK14" s="63"/>
      <c r="AL14" s="63"/>
      <c r="AM14" s="63"/>
      <c r="AN14" s="63"/>
      <c r="AO14" s="63"/>
      <c r="AP14" s="63"/>
      <c r="AQ14" s="63"/>
      <c r="AR14" s="64"/>
      <c r="AS14" s="43"/>
      <c r="AT14" s="62" t="s">
        <v>66</v>
      </c>
      <c r="AU14" s="63"/>
      <c r="AV14" s="63"/>
      <c r="AW14" s="63"/>
      <c r="AX14" s="63"/>
      <c r="AY14" s="63"/>
      <c r="AZ14" s="63"/>
      <c r="BA14" s="63"/>
      <c r="BB14" s="63"/>
      <c r="BC14" s="63"/>
      <c r="BD14" s="64"/>
      <c r="BE14" s="43"/>
      <c r="BF14" s="62" t="s">
        <v>67</v>
      </c>
      <c r="BG14" s="63"/>
      <c r="BH14" s="63"/>
      <c r="BI14" s="63"/>
      <c r="BJ14" s="63"/>
      <c r="BK14" s="63"/>
      <c r="BL14" s="63"/>
      <c r="BM14" s="63"/>
      <c r="BN14" s="63"/>
      <c r="BO14" s="64"/>
      <c r="BP14" s="43"/>
      <c r="BQ14" s="43"/>
    </row>
    <row r="15" spans="1:69" ht="16.5" thickBot="1">
      <c r="A15" s="31" t="s">
        <v>9</v>
      </c>
      <c r="B15" s="32" t="s">
        <v>11</v>
      </c>
      <c r="C15" s="35" t="s">
        <v>12</v>
      </c>
      <c r="D15" s="34" t="s">
        <v>13</v>
      </c>
      <c r="E15" s="35" t="s">
        <v>14</v>
      </c>
      <c r="F15" s="34" t="s">
        <v>4</v>
      </c>
      <c r="G15" s="29" t="s">
        <v>5</v>
      </c>
      <c r="H15" s="34" t="s">
        <v>16</v>
      </c>
      <c r="I15" s="36" t="s">
        <v>40</v>
      </c>
      <c r="J15" s="35" t="s">
        <v>41</v>
      </c>
      <c r="K15" s="32"/>
      <c r="L15" s="31" t="s">
        <v>19</v>
      </c>
      <c r="M15" s="36" t="s">
        <v>20</v>
      </c>
      <c r="N15" s="31" t="s">
        <v>22</v>
      </c>
      <c r="O15" s="35" t="s">
        <v>13</v>
      </c>
      <c r="P15" s="35" t="s">
        <v>20</v>
      </c>
      <c r="Q15" s="36" t="s">
        <v>23</v>
      </c>
      <c r="R15" s="37" t="s">
        <v>25</v>
      </c>
      <c r="S15" s="38" t="s">
        <v>26</v>
      </c>
      <c r="T15" s="39" t="s">
        <v>27</v>
      </c>
      <c r="U15" s="38" t="s">
        <v>20</v>
      </c>
      <c r="V15" s="40" t="s">
        <v>22</v>
      </c>
      <c r="W15" s="38" t="s">
        <v>13</v>
      </c>
      <c r="X15" s="41" t="s">
        <v>20</v>
      </c>
      <c r="Y15" s="38" t="s">
        <v>23</v>
      </c>
      <c r="Z15" s="41" t="s">
        <v>28</v>
      </c>
      <c r="AA15" s="38" t="s">
        <v>29</v>
      </c>
      <c r="AB15" s="42" t="s">
        <v>19</v>
      </c>
      <c r="AC15" s="40" t="s">
        <v>22</v>
      </c>
      <c r="AD15" s="38" t="s">
        <v>13</v>
      </c>
      <c r="AE15" s="41" t="s">
        <v>23</v>
      </c>
      <c r="AF15" s="158"/>
      <c r="AG15" s="43"/>
      <c r="AH15" s="65" t="s">
        <v>68</v>
      </c>
      <c r="AI15" s="66" t="s">
        <v>69</v>
      </c>
      <c r="AJ15" s="66" t="s">
        <v>70</v>
      </c>
      <c r="AK15" s="66" t="s">
        <v>71</v>
      </c>
      <c r="AL15" s="66" t="s">
        <v>72</v>
      </c>
      <c r="AM15" s="66" t="s">
        <v>73</v>
      </c>
      <c r="AN15" s="66" t="s">
        <v>74</v>
      </c>
      <c r="AO15" s="66" t="s">
        <v>75</v>
      </c>
      <c r="AP15" s="66" t="s">
        <v>76</v>
      </c>
      <c r="AQ15" s="66" t="s">
        <v>77</v>
      </c>
      <c r="AR15" s="67" t="s">
        <v>78</v>
      </c>
      <c r="AS15" s="43"/>
      <c r="AT15" s="65" t="s">
        <v>68</v>
      </c>
      <c r="AU15" s="66" t="s">
        <v>69</v>
      </c>
      <c r="AV15" s="66" t="s">
        <v>70</v>
      </c>
      <c r="AW15" s="66" t="s">
        <v>71</v>
      </c>
      <c r="AX15" s="66" t="s">
        <v>72</v>
      </c>
      <c r="AY15" s="66" t="s">
        <v>73</v>
      </c>
      <c r="AZ15" s="66" t="s">
        <v>74</v>
      </c>
      <c r="BA15" s="66" t="s">
        <v>75</v>
      </c>
      <c r="BB15" s="66" t="s">
        <v>76</v>
      </c>
      <c r="BC15" s="66" t="s">
        <v>77</v>
      </c>
      <c r="BD15" s="67" t="s">
        <v>78</v>
      </c>
      <c r="BE15" s="43"/>
      <c r="BF15" s="65" t="s">
        <v>68</v>
      </c>
      <c r="BG15" s="66" t="s">
        <v>69</v>
      </c>
      <c r="BH15" s="66" t="s">
        <v>70</v>
      </c>
      <c r="BI15" s="66" t="s">
        <v>71</v>
      </c>
      <c r="BJ15" s="66" t="s">
        <v>72</v>
      </c>
      <c r="BK15" s="66" t="s">
        <v>73</v>
      </c>
      <c r="BL15" s="66" t="s">
        <v>74</v>
      </c>
      <c r="BM15" s="66" t="s">
        <v>75</v>
      </c>
      <c r="BN15" s="66" t="s">
        <v>76</v>
      </c>
      <c r="BO15" s="67" t="s">
        <v>77</v>
      </c>
      <c r="BP15" s="43"/>
      <c r="BQ15" s="43"/>
    </row>
    <row r="16" spans="1:69" ht="15.75" thickBot="1">
      <c r="A16" s="44">
        <v>38285</v>
      </c>
      <c r="B16" s="45">
        <v>61</v>
      </c>
      <c r="C16" s="46" t="s">
        <v>79</v>
      </c>
      <c r="D16" s="45" t="s">
        <v>22</v>
      </c>
      <c r="E16" s="46">
        <v>2</v>
      </c>
      <c r="F16" s="45" t="s">
        <v>81</v>
      </c>
      <c r="G16" s="45" t="s">
        <v>81</v>
      </c>
      <c r="H16" s="45" t="s">
        <v>81</v>
      </c>
      <c r="I16" s="45" t="s">
        <v>81</v>
      </c>
      <c r="J16" s="45" t="s">
        <v>81</v>
      </c>
      <c r="K16" s="45">
        <v>0</v>
      </c>
      <c r="L16" s="45" t="s">
        <v>81</v>
      </c>
      <c r="M16" s="45" t="s">
        <v>81</v>
      </c>
      <c r="N16" s="45" t="s">
        <v>81</v>
      </c>
      <c r="O16" s="45" t="s">
        <v>81</v>
      </c>
      <c r="P16" s="45" t="s">
        <v>81</v>
      </c>
      <c r="Q16" s="45" t="s">
        <v>81</v>
      </c>
      <c r="R16" s="45" t="s">
        <v>81</v>
      </c>
      <c r="S16" s="45" t="s">
        <v>81</v>
      </c>
      <c r="T16" s="45" t="s">
        <v>81</v>
      </c>
      <c r="U16" s="45" t="s">
        <v>81</v>
      </c>
      <c r="V16" s="45" t="s">
        <v>81</v>
      </c>
      <c r="W16" s="45" t="s">
        <v>81</v>
      </c>
      <c r="X16" s="45" t="s">
        <v>81</v>
      </c>
      <c r="Y16" s="45" t="s">
        <v>81</v>
      </c>
      <c r="Z16" s="45" t="s">
        <v>81</v>
      </c>
      <c r="AA16" s="45" t="s">
        <v>81</v>
      </c>
      <c r="AB16" s="45" t="s">
        <v>81</v>
      </c>
      <c r="AC16" s="45" t="s">
        <v>81</v>
      </c>
      <c r="AD16" s="45" t="s">
        <v>81</v>
      </c>
      <c r="AE16" s="53" t="s">
        <v>81</v>
      </c>
      <c r="AF16" s="66" t="s">
        <v>81</v>
      </c>
      <c r="AG16" s="43"/>
      <c r="AH16" s="65">
        <v>1</v>
      </c>
      <c r="AI16" s="66">
        <f aca="true" t="shared" si="0" ref="AI16:AI34">SUM(R16:T16)</f>
        <v>0</v>
      </c>
      <c r="AJ16" s="66">
        <f>SUM(R17:T17)</f>
        <v>0</v>
      </c>
      <c r="AK16" s="66">
        <f>AI16+AJ16</f>
        <v>0</v>
      </c>
      <c r="AL16" s="66">
        <f>AK16/2</f>
        <v>0</v>
      </c>
      <c r="AM16" s="6">
        <v>8</v>
      </c>
      <c r="AN16" s="66">
        <v>11.3</v>
      </c>
      <c r="AO16" s="66">
        <f>(AL16*AM16)/AN16</f>
        <v>0</v>
      </c>
      <c r="AP16" s="66">
        <v>1</v>
      </c>
      <c r="AQ16" s="66">
        <f aca="true" t="shared" si="1" ref="AQ16:AQ34">AO16/AP16</f>
        <v>0</v>
      </c>
      <c r="AR16" s="67">
        <f>AO16/0.62</f>
        <v>0</v>
      </c>
      <c r="AS16" s="43"/>
      <c r="AT16" s="65">
        <v>1</v>
      </c>
      <c r="AU16" s="66">
        <f>SUM(U16)</f>
        <v>0</v>
      </c>
      <c r="AV16" s="66">
        <f>SUM(U17)</f>
        <v>0</v>
      </c>
      <c r="AW16" s="66">
        <f>SUM(AV16)</f>
        <v>0</v>
      </c>
      <c r="AX16" s="66">
        <f>AW16/2</f>
        <v>0</v>
      </c>
      <c r="AY16" s="66">
        <v>8</v>
      </c>
      <c r="AZ16" s="66">
        <v>11.3</v>
      </c>
      <c r="BA16" s="66">
        <v>0</v>
      </c>
      <c r="BB16" s="66">
        <v>1</v>
      </c>
      <c r="BC16" s="66">
        <f aca="true" t="shared" si="2" ref="BC16:BC34">BA16/BB16</f>
        <v>0</v>
      </c>
      <c r="BD16" s="67">
        <f>BA16/0.62</f>
        <v>0</v>
      </c>
      <c r="BE16" s="43"/>
      <c r="BF16" s="65">
        <v>1</v>
      </c>
      <c r="BG16" s="66">
        <f>SUM(Q16:T16)</f>
        <v>0</v>
      </c>
      <c r="BH16" s="66">
        <f aca="true" t="shared" si="3" ref="BH16:BH34">SUM(R17:U17)</f>
        <v>0</v>
      </c>
      <c r="BI16" s="66">
        <f aca="true" t="shared" si="4" ref="BI16:BI34">SUM(BG16:BH16)</f>
        <v>0</v>
      </c>
      <c r="BJ16" s="66">
        <f aca="true" t="shared" si="5" ref="BJ16:BJ34">BI16/2</f>
        <v>0</v>
      </c>
      <c r="BK16" s="66">
        <v>8</v>
      </c>
      <c r="BL16" s="66">
        <v>11.3</v>
      </c>
      <c r="BM16" s="66">
        <f aca="true" t="shared" si="6" ref="BM16:BM34">(BJ16*BK16)/BL16</f>
        <v>0</v>
      </c>
      <c r="BN16" s="66">
        <v>1</v>
      </c>
      <c r="BO16" s="67">
        <f>BM16/0.62</f>
        <v>0</v>
      </c>
      <c r="BP16" s="43"/>
      <c r="BQ16" s="43"/>
    </row>
    <row r="17" spans="1:69" ht="15">
      <c r="A17" s="49">
        <v>38292</v>
      </c>
      <c r="B17" s="50">
        <v>63</v>
      </c>
      <c r="C17" s="51" t="s">
        <v>80</v>
      </c>
      <c r="D17" s="50" t="s">
        <v>22</v>
      </c>
      <c r="E17" s="51">
        <v>2</v>
      </c>
      <c r="F17" s="45" t="s">
        <v>81</v>
      </c>
      <c r="G17" s="45" t="s">
        <v>81</v>
      </c>
      <c r="H17" s="45" t="s">
        <v>81</v>
      </c>
      <c r="I17" s="45" t="s">
        <v>81</v>
      </c>
      <c r="J17" s="45" t="s">
        <v>81</v>
      </c>
      <c r="K17" s="45">
        <v>0</v>
      </c>
      <c r="L17" s="45" t="s">
        <v>81</v>
      </c>
      <c r="M17" s="45" t="s">
        <v>81</v>
      </c>
      <c r="N17" s="45" t="s">
        <v>81</v>
      </c>
      <c r="O17" s="45" t="s">
        <v>81</v>
      </c>
      <c r="P17" s="45" t="s">
        <v>81</v>
      </c>
      <c r="Q17" s="45" t="s">
        <v>81</v>
      </c>
      <c r="R17" s="45" t="s">
        <v>81</v>
      </c>
      <c r="S17" s="45" t="s">
        <v>81</v>
      </c>
      <c r="T17" s="45" t="s">
        <v>81</v>
      </c>
      <c r="U17" s="45" t="s">
        <v>81</v>
      </c>
      <c r="V17" s="45" t="s">
        <v>81</v>
      </c>
      <c r="W17" s="45" t="s">
        <v>81</v>
      </c>
      <c r="X17" s="45" t="s">
        <v>81</v>
      </c>
      <c r="Y17" s="45" t="s">
        <v>81</v>
      </c>
      <c r="Z17" s="45" t="s">
        <v>81</v>
      </c>
      <c r="AA17" s="45" t="s">
        <v>81</v>
      </c>
      <c r="AB17" s="45" t="s">
        <v>81</v>
      </c>
      <c r="AC17" s="45" t="s">
        <v>81</v>
      </c>
      <c r="AD17" s="45" t="s">
        <v>81</v>
      </c>
      <c r="AE17" s="53" t="s">
        <v>81</v>
      </c>
      <c r="AF17" s="66" t="s">
        <v>81</v>
      </c>
      <c r="AG17" s="43"/>
      <c r="AH17" s="65">
        <v>2</v>
      </c>
      <c r="AI17" s="66">
        <f t="shared" si="0"/>
        <v>0</v>
      </c>
      <c r="AJ17" s="66">
        <f>SUM(R18:T18)</f>
        <v>0</v>
      </c>
      <c r="AK17" s="66">
        <f>AI17+AJ17</f>
        <v>0</v>
      </c>
      <c r="AL17" s="66">
        <f aca="true" t="shared" si="7" ref="AL17:AL27">AK17/2</f>
        <v>0</v>
      </c>
      <c r="AM17" s="6">
        <v>7</v>
      </c>
      <c r="AN17" s="66">
        <v>11.3</v>
      </c>
      <c r="AO17" s="66">
        <f aca="true" t="shared" si="8" ref="AO17:AO34">(AL17*AM17)/AN17</f>
        <v>0</v>
      </c>
      <c r="AP17" s="66">
        <v>1</v>
      </c>
      <c r="AQ17" s="66">
        <f t="shared" si="1"/>
        <v>0</v>
      </c>
      <c r="AR17" s="67">
        <f aca="true" t="shared" si="9" ref="AR17:AR34">AO17/0.62</f>
        <v>0</v>
      </c>
      <c r="AS17" s="43"/>
      <c r="AT17" s="65">
        <v>2</v>
      </c>
      <c r="AU17" s="66">
        <f aca="true" t="shared" si="10" ref="AU17:AU34">SUM(U17)</f>
        <v>0</v>
      </c>
      <c r="AV17" s="66">
        <f aca="true" t="shared" si="11" ref="AV17:AV34">SUM(U18)</f>
        <v>0</v>
      </c>
      <c r="AW17" s="66">
        <f aca="true" t="shared" si="12" ref="AW17:AW31">SUM(AU17:AV17)</f>
        <v>0</v>
      </c>
      <c r="AX17" s="66">
        <v>0</v>
      </c>
      <c r="AY17" s="66">
        <v>7</v>
      </c>
      <c r="AZ17" s="66">
        <v>11.3</v>
      </c>
      <c r="BA17" s="66">
        <v>0</v>
      </c>
      <c r="BB17" s="66">
        <v>1</v>
      </c>
      <c r="BC17" s="66">
        <f t="shared" si="2"/>
        <v>0</v>
      </c>
      <c r="BD17" s="67">
        <f aca="true" t="shared" si="13" ref="BD17:BD34">BA17/0.62</f>
        <v>0</v>
      </c>
      <c r="BE17" s="43"/>
      <c r="BF17" s="65">
        <v>2</v>
      </c>
      <c r="BG17" s="66">
        <f aca="true" t="shared" si="14" ref="BG17:BG34">SUM(Q17:T17)</f>
        <v>0</v>
      </c>
      <c r="BH17" s="66">
        <f t="shared" si="3"/>
        <v>0</v>
      </c>
      <c r="BI17" s="66">
        <f t="shared" si="4"/>
        <v>0</v>
      </c>
      <c r="BJ17" s="66">
        <f t="shared" si="5"/>
        <v>0</v>
      </c>
      <c r="BK17" s="66">
        <v>7</v>
      </c>
      <c r="BL17" s="66">
        <v>11.3</v>
      </c>
      <c r="BM17" s="66">
        <f t="shared" si="6"/>
        <v>0</v>
      </c>
      <c r="BN17" s="66">
        <v>1</v>
      </c>
      <c r="BO17" s="67">
        <f aca="true" t="shared" si="15" ref="BO17:BO35">BM17/0.62</f>
        <v>0</v>
      </c>
      <c r="BP17" s="43"/>
      <c r="BQ17" s="43"/>
    </row>
    <row r="18" spans="1:69" ht="15">
      <c r="A18" s="44">
        <v>38300</v>
      </c>
      <c r="B18" s="45">
        <v>69</v>
      </c>
      <c r="C18" s="46" t="s">
        <v>80</v>
      </c>
      <c r="D18" s="45" t="s">
        <v>94</v>
      </c>
      <c r="E18" s="46">
        <v>1</v>
      </c>
      <c r="F18" s="45" t="s">
        <v>81</v>
      </c>
      <c r="G18" s="45" t="s">
        <v>81</v>
      </c>
      <c r="H18" s="45" t="s">
        <v>81</v>
      </c>
      <c r="I18" s="45" t="s">
        <v>81</v>
      </c>
      <c r="J18" s="45" t="s">
        <v>81</v>
      </c>
      <c r="K18" s="45">
        <v>0</v>
      </c>
      <c r="L18" s="45" t="s">
        <v>81</v>
      </c>
      <c r="M18" s="45" t="s">
        <v>81</v>
      </c>
      <c r="N18" s="45" t="s">
        <v>81</v>
      </c>
      <c r="O18" s="45" t="s">
        <v>81</v>
      </c>
      <c r="P18" s="45" t="s">
        <v>81</v>
      </c>
      <c r="Q18" s="45" t="s">
        <v>81</v>
      </c>
      <c r="R18" s="45" t="s">
        <v>81</v>
      </c>
      <c r="S18" s="45" t="s">
        <v>81</v>
      </c>
      <c r="T18" s="45" t="s">
        <v>81</v>
      </c>
      <c r="U18" s="45" t="s">
        <v>81</v>
      </c>
      <c r="V18" s="45" t="s">
        <v>81</v>
      </c>
      <c r="W18" s="45" t="s">
        <v>81</v>
      </c>
      <c r="X18" s="45" t="s">
        <v>81</v>
      </c>
      <c r="Y18" s="45" t="s">
        <v>81</v>
      </c>
      <c r="Z18" s="45" t="s">
        <v>81</v>
      </c>
      <c r="AA18" s="45" t="s">
        <v>81</v>
      </c>
      <c r="AB18" s="45" t="s">
        <v>81</v>
      </c>
      <c r="AC18" s="45" t="s">
        <v>81</v>
      </c>
      <c r="AD18" s="45" t="s">
        <v>81</v>
      </c>
      <c r="AE18" s="53" t="s">
        <v>81</v>
      </c>
      <c r="AF18" s="66" t="s">
        <v>81</v>
      </c>
      <c r="AG18" s="43"/>
      <c r="AH18" s="65">
        <v>3</v>
      </c>
      <c r="AI18" s="66">
        <f t="shared" si="0"/>
        <v>0</v>
      </c>
      <c r="AJ18" s="66">
        <f aca="true" t="shared" si="16" ref="AJ18:AJ34">SUM(R19:T19)</f>
        <v>0</v>
      </c>
      <c r="AK18" s="66">
        <f aca="true" t="shared" si="17" ref="AK18:AK28">AI18+AJ18</f>
        <v>0</v>
      </c>
      <c r="AL18" s="66">
        <f t="shared" si="7"/>
        <v>0</v>
      </c>
      <c r="AM18" s="6">
        <v>7</v>
      </c>
      <c r="AN18" s="66">
        <v>11.3</v>
      </c>
      <c r="AO18" s="66">
        <f t="shared" si="8"/>
        <v>0</v>
      </c>
      <c r="AP18" s="66">
        <v>1</v>
      </c>
      <c r="AQ18" s="66">
        <f t="shared" si="1"/>
        <v>0</v>
      </c>
      <c r="AR18" s="67">
        <f t="shared" si="9"/>
        <v>0</v>
      </c>
      <c r="AS18" s="43"/>
      <c r="AT18" s="65">
        <v>3</v>
      </c>
      <c r="AU18" s="66">
        <f t="shared" si="10"/>
        <v>0</v>
      </c>
      <c r="AV18" s="66">
        <f t="shared" si="11"/>
        <v>0</v>
      </c>
      <c r="AW18" s="66">
        <f t="shared" si="12"/>
        <v>0</v>
      </c>
      <c r="AX18" s="66">
        <v>0</v>
      </c>
      <c r="AY18" s="66">
        <v>7</v>
      </c>
      <c r="AZ18" s="66">
        <v>11.3</v>
      </c>
      <c r="BA18" s="66">
        <v>0</v>
      </c>
      <c r="BB18" s="66">
        <v>1</v>
      </c>
      <c r="BC18" s="66">
        <f t="shared" si="2"/>
        <v>0</v>
      </c>
      <c r="BD18" s="67">
        <f t="shared" si="13"/>
        <v>0</v>
      </c>
      <c r="BE18" s="43"/>
      <c r="BF18" s="65">
        <v>3</v>
      </c>
      <c r="BG18" s="66">
        <f t="shared" si="14"/>
        <v>0</v>
      </c>
      <c r="BH18" s="66">
        <f t="shared" si="3"/>
        <v>0</v>
      </c>
      <c r="BI18" s="66">
        <f t="shared" si="4"/>
        <v>0</v>
      </c>
      <c r="BJ18" s="66">
        <f t="shared" si="5"/>
        <v>0</v>
      </c>
      <c r="BK18" s="66">
        <v>7</v>
      </c>
      <c r="BL18" s="66">
        <v>11.3</v>
      </c>
      <c r="BM18" s="66">
        <f t="shared" si="6"/>
        <v>0</v>
      </c>
      <c r="BN18" s="66">
        <v>1</v>
      </c>
      <c r="BO18" s="67">
        <f t="shared" si="15"/>
        <v>0</v>
      </c>
      <c r="BP18" s="43"/>
      <c r="BQ18" s="43"/>
    </row>
    <row r="19" spans="1:69" ht="15">
      <c r="A19" s="44">
        <v>38307</v>
      </c>
      <c r="B19" s="45">
        <v>69</v>
      </c>
      <c r="C19" s="46" t="s">
        <v>95</v>
      </c>
      <c r="D19" s="45" t="s">
        <v>94</v>
      </c>
      <c r="E19" s="46">
        <v>1</v>
      </c>
      <c r="F19" s="45" t="s">
        <v>81</v>
      </c>
      <c r="G19" s="45" t="s">
        <v>81</v>
      </c>
      <c r="H19" s="45" t="s">
        <v>81</v>
      </c>
      <c r="I19" s="45" t="s">
        <v>81</v>
      </c>
      <c r="J19" s="45" t="s">
        <v>81</v>
      </c>
      <c r="K19" s="45">
        <v>0</v>
      </c>
      <c r="L19" s="45" t="s">
        <v>81</v>
      </c>
      <c r="M19" s="45" t="s">
        <v>81</v>
      </c>
      <c r="N19" s="45" t="s">
        <v>81</v>
      </c>
      <c r="O19" s="45" t="s">
        <v>81</v>
      </c>
      <c r="P19" s="45" t="s">
        <v>81</v>
      </c>
      <c r="Q19" s="45" t="s">
        <v>81</v>
      </c>
      <c r="R19" s="45" t="s">
        <v>81</v>
      </c>
      <c r="S19" s="45" t="s">
        <v>81</v>
      </c>
      <c r="T19" s="45" t="s">
        <v>81</v>
      </c>
      <c r="U19" s="45" t="s">
        <v>81</v>
      </c>
      <c r="V19" s="45" t="s">
        <v>81</v>
      </c>
      <c r="W19" s="45" t="s">
        <v>81</v>
      </c>
      <c r="X19" s="45" t="s">
        <v>81</v>
      </c>
      <c r="Y19" s="45" t="s">
        <v>81</v>
      </c>
      <c r="Z19" s="45" t="s">
        <v>81</v>
      </c>
      <c r="AA19" s="45" t="s">
        <v>81</v>
      </c>
      <c r="AB19" s="45" t="s">
        <v>81</v>
      </c>
      <c r="AC19" s="45" t="s">
        <v>81</v>
      </c>
      <c r="AD19" s="45" t="s">
        <v>81</v>
      </c>
      <c r="AE19" s="53" t="s">
        <v>81</v>
      </c>
      <c r="AF19" s="66" t="s">
        <v>81</v>
      </c>
      <c r="AG19" s="43"/>
      <c r="AH19" s="65">
        <v>4</v>
      </c>
      <c r="AI19" s="66">
        <f t="shared" si="0"/>
        <v>0</v>
      </c>
      <c r="AJ19" s="66">
        <f t="shared" si="16"/>
        <v>0</v>
      </c>
      <c r="AK19" s="66">
        <f t="shared" si="17"/>
        <v>0</v>
      </c>
      <c r="AL19" s="66">
        <f t="shared" si="7"/>
        <v>0</v>
      </c>
      <c r="AM19" s="73">
        <v>7</v>
      </c>
      <c r="AN19" s="66">
        <v>11.3</v>
      </c>
      <c r="AO19" s="66">
        <f t="shared" si="8"/>
        <v>0</v>
      </c>
      <c r="AP19" s="66">
        <v>1</v>
      </c>
      <c r="AQ19" s="66">
        <f t="shared" si="1"/>
        <v>0</v>
      </c>
      <c r="AR19" s="67">
        <f t="shared" si="9"/>
        <v>0</v>
      </c>
      <c r="AS19" s="43"/>
      <c r="AT19" s="65">
        <v>4</v>
      </c>
      <c r="AU19" s="66">
        <f t="shared" si="10"/>
        <v>0</v>
      </c>
      <c r="AV19" s="66">
        <f t="shared" si="11"/>
        <v>0</v>
      </c>
      <c r="AW19" s="66">
        <f t="shared" si="12"/>
        <v>0</v>
      </c>
      <c r="AX19" s="66">
        <v>0</v>
      </c>
      <c r="AY19" s="66">
        <v>7</v>
      </c>
      <c r="AZ19" s="66">
        <v>11.3</v>
      </c>
      <c r="BA19" s="66">
        <v>0</v>
      </c>
      <c r="BB19" s="66">
        <v>1</v>
      </c>
      <c r="BC19" s="66">
        <f t="shared" si="2"/>
        <v>0</v>
      </c>
      <c r="BD19" s="67">
        <f t="shared" si="13"/>
        <v>0</v>
      </c>
      <c r="BE19" s="43"/>
      <c r="BF19" s="65">
        <v>4</v>
      </c>
      <c r="BG19" s="66">
        <f t="shared" si="14"/>
        <v>0</v>
      </c>
      <c r="BH19" s="66">
        <f t="shared" si="3"/>
        <v>0</v>
      </c>
      <c r="BI19" s="66">
        <f t="shared" si="4"/>
        <v>0</v>
      </c>
      <c r="BJ19" s="66">
        <f t="shared" si="5"/>
        <v>0</v>
      </c>
      <c r="BK19" s="66">
        <v>7</v>
      </c>
      <c r="BL19" s="66">
        <v>11.3</v>
      </c>
      <c r="BM19" s="66">
        <f t="shared" si="6"/>
        <v>0</v>
      </c>
      <c r="BN19" s="66">
        <v>1</v>
      </c>
      <c r="BO19" s="67">
        <f t="shared" si="15"/>
        <v>0</v>
      </c>
      <c r="BP19" s="43"/>
      <c r="BQ19" s="43"/>
    </row>
    <row r="20" spans="1:69" ht="15">
      <c r="A20" s="44">
        <v>38314</v>
      </c>
      <c r="B20" s="45">
        <v>69</v>
      </c>
      <c r="C20" s="46" t="s">
        <v>80</v>
      </c>
      <c r="D20" s="45" t="s">
        <v>94</v>
      </c>
      <c r="E20" s="46">
        <v>1</v>
      </c>
      <c r="F20" s="45" t="s">
        <v>81</v>
      </c>
      <c r="G20" s="45" t="s">
        <v>81</v>
      </c>
      <c r="H20" s="45" t="s">
        <v>81</v>
      </c>
      <c r="I20" s="45" t="s">
        <v>81</v>
      </c>
      <c r="J20" s="45" t="s">
        <v>81</v>
      </c>
      <c r="K20" s="45">
        <v>0</v>
      </c>
      <c r="L20" s="45" t="s">
        <v>81</v>
      </c>
      <c r="M20" s="45" t="s">
        <v>81</v>
      </c>
      <c r="N20" s="45" t="s">
        <v>81</v>
      </c>
      <c r="O20" s="45" t="s">
        <v>81</v>
      </c>
      <c r="P20" s="45" t="s">
        <v>81</v>
      </c>
      <c r="Q20" s="45" t="s">
        <v>81</v>
      </c>
      <c r="R20" s="45" t="s">
        <v>81</v>
      </c>
      <c r="S20" s="45" t="s">
        <v>81</v>
      </c>
      <c r="T20" s="45" t="s">
        <v>81</v>
      </c>
      <c r="U20" s="45" t="s">
        <v>81</v>
      </c>
      <c r="V20" s="45" t="s">
        <v>81</v>
      </c>
      <c r="W20" s="45" t="s">
        <v>81</v>
      </c>
      <c r="X20" s="45" t="s">
        <v>81</v>
      </c>
      <c r="Y20" s="45" t="s">
        <v>81</v>
      </c>
      <c r="Z20" s="45" t="s">
        <v>81</v>
      </c>
      <c r="AA20" s="45" t="s">
        <v>81</v>
      </c>
      <c r="AB20" s="45" t="s">
        <v>81</v>
      </c>
      <c r="AC20" s="45" t="s">
        <v>81</v>
      </c>
      <c r="AD20" s="45" t="s">
        <v>81</v>
      </c>
      <c r="AE20" s="53" t="s">
        <v>81</v>
      </c>
      <c r="AF20" s="66" t="s">
        <v>81</v>
      </c>
      <c r="AG20" s="43"/>
      <c r="AH20" s="65">
        <v>5</v>
      </c>
      <c r="AI20" s="66">
        <f t="shared" si="0"/>
        <v>0</v>
      </c>
      <c r="AJ20" s="66">
        <f t="shared" si="16"/>
        <v>2</v>
      </c>
      <c r="AK20" s="66">
        <f t="shared" si="17"/>
        <v>2</v>
      </c>
      <c r="AL20" s="66">
        <f t="shared" si="7"/>
        <v>1</v>
      </c>
      <c r="AM20" s="73">
        <v>7</v>
      </c>
      <c r="AN20" s="66">
        <v>11.3</v>
      </c>
      <c r="AO20" s="66">
        <f t="shared" si="8"/>
        <v>0.6194690265486725</v>
      </c>
      <c r="AP20" s="66">
        <v>1</v>
      </c>
      <c r="AQ20" s="66">
        <f t="shared" si="1"/>
        <v>0.6194690265486725</v>
      </c>
      <c r="AR20" s="67">
        <f t="shared" si="9"/>
        <v>0.9991435912075364</v>
      </c>
      <c r="AS20" s="43"/>
      <c r="AT20" s="65">
        <v>5</v>
      </c>
      <c r="AU20" s="66">
        <f t="shared" si="10"/>
        <v>0</v>
      </c>
      <c r="AV20" s="66">
        <f t="shared" si="11"/>
        <v>0</v>
      </c>
      <c r="AW20" s="66">
        <f t="shared" si="12"/>
        <v>0</v>
      </c>
      <c r="AX20" s="66">
        <f aca="true" t="shared" si="18" ref="AX20:AX34">AW20/2</f>
        <v>0</v>
      </c>
      <c r="AY20" s="66">
        <v>7</v>
      </c>
      <c r="AZ20" s="66">
        <v>11.3</v>
      </c>
      <c r="BA20" s="66">
        <v>0</v>
      </c>
      <c r="BB20" s="66">
        <v>1</v>
      </c>
      <c r="BC20" s="66">
        <f t="shared" si="2"/>
        <v>0</v>
      </c>
      <c r="BD20" s="67">
        <f t="shared" si="13"/>
        <v>0</v>
      </c>
      <c r="BE20" s="43"/>
      <c r="BF20" s="65">
        <v>5</v>
      </c>
      <c r="BG20" s="66">
        <f t="shared" si="14"/>
        <v>0</v>
      </c>
      <c r="BH20" s="66">
        <f t="shared" si="3"/>
        <v>2</v>
      </c>
      <c r="BI20" s="66">
        <f t="shared" si="4"/>
        <v>2</v>
      </c>
      <c r="BJ20" s="66">
        <f t="shared" si="5"/>
        <v>1</v>
      </c>
      <c r="BK20" s="66">
        <v>7</v>
      </c>
      <c r="BL20" s="66">
        <v>11.3</v>
      </c>
      <c r="BM20" s="66">
        <f t="shared" si="6"/>
        <v>0.6194690265486725</v>
      </c>
      <c r="BN20" s="66">
        <v>1</v>
      </c>
      <c r="BO20" s="67">
        <f t="shared" si="15"/>
        <v>0.9991435912075364</v>
      </c>
      <c r="BP20" s="43"/>
      <c r="BQ20" s="43"/>
    </row>
    <row r="21" spans="1:69" ht="15">
      <c r="A21" s="44">
        <v>38321</v>
      </c>
      <c r="B21" s="45">
        <v>69</v>
      </c>
      <c r="C21" s="46" t="s">
        <v>79</v>
      </c>
      <c r="D21" s="45" t="s">
        <v>22</v>
      </c>
      <c r="E21" s="46">
        <v>1</v>
      </c>
      <c r="F21" s="45" t="s">
        <v>81</v>
      </c>
      <c r="G21" s="45">
        <v>14</v>
      </c>
      <c r="H21" s="45" t="s">
        <v>81</v>
      </c>
      <c r="I21" s="45" t="s">
        <v>81</v>
      </c>
      <c r="J21" s="45" t="s">
        <v>81</v>
      </c>
      <c r="K21" s="45">
        <v>1</v>
      </c>
      <c r="L21" s="45" t="s">
        <v>81</v>
      </c>
      <c r="M21" s="45" t="s">
        <v>81</v>
      </c>
      <c r="N21" s="45" t="s">
        <v>81</v>
      </c>
      <c r="O21" s="45" t="s">
        <v>81</v>
      </c>
      <c r="P21" s="45" t="s">
        <v>81</v>
      </c>
      <c r="Q21" s="45" t="s">
        <v>81</v>
      </c>
      <c r="R21" s="45">
        <v>2</v>
      </c>
      <c r="S21" s="45" t="s">
        <v>81</v>
      </c>
      <c r="T21" s="45" t="s">
        <v>81</v>
      </c>
      <c r="U21" s="45" t="s">
        <v>81</v>
      </c>
      <c r="V21" s="45" t="s">
        <v>81</v>
      </c>
      <c r="W21" s="45" t="s">
        <v>81</v>
      </c>
      <c r="X21" s="45" t="s">
        <v>81</v>
      </c>
      <c r="Y21" s="45" t="s">
        <v>81</v>
      </c>
      <c r="Z21" s="45" t="s">
        <v>81</v>
      </c>
      <c r="AA21" s="45" t="s">
        <v>81</v>
      </c>
      <c r="AB21" s="45" t="s">
        <v>81</v>
      </c>
      <c r="AC21" s="45" t="s">
        <v>81</v>
      </c>
      <c r="AD21" s="45" t="s">
        <v>81</v>
      </c>
      <c r="AE21" s="53" t="s">
        <v>81</v>
      </c>
      <c r="AF21" s="66" t="s">
        <v>81</v>
      </c>
      <c r="AG21" s="43"/>
      <c r="AH21" s="65">
        <v>6</v>
      </c>
      <c r="AI21" s="66">
        <f t="shared" si="0"/>
        <v>2</v>
      </c>
      <c r="AJ21" s="66">
        <f t="shared" si="16"/>
        <v>1</v>
      </c>
      <c r="AK21" s="66">
        <f t="shared" si="17"/>
        <v>3</v>
      </c>
      <c r="AL21" s="66">
        <f t="shared" si="7"/>
        <v>1.5</v>
      </c>
      <c r="AM21" s="73">
        <v>7</v>
      </c>
      <c r="AN21" s="66">
        <v>11.3</v>
      </c>
      <c r="AO21" s="66">
        <f t="shared" si="8"/>
        <v>0.9292035398230087</v>
      </c>
      <c r="AP21" s="66">
        <v>1</v>
      </c>
      <c r="AQ21" s="66">
        <f t="shared" si="1"/>
        <v>0.9292035398230087</v>
      </c>
      <c r="AR21" s="67">
        <f t="shared" si="9"/>
        <v>1.4987153868113043</v>
      </c>
      <c r="AS21" s="43"/>
      <c r="AT21" s="65">
        <v>6</v>
      </c>
      <c r="AU21" s="66">
        <f t="shared" si="10"/>
        <v>0</v>
      </c>
      <c r="AV21" s="66">
        <f t="shared" si="11"/>
        <v>0</v>
      </c>
      <c r="AW21" s="66">
        <f t="shared" si="12"/>
        <v>0</v>
      </c>
      <c r="AX21" s="66">
        <f t="shared" si="18"/>
        <v>0</v>
      </c>
      <c r="AY21" s="66">
        <v>7</v>
      </c>
      <c r="AZ21" s="66">
        <v>11.3</v>
      </c>
      <c r="BA21" s="66">
        <f aca="true" t="shared" si="19" ref="BA21:BA34">(AX21*AY21)/AZ21</f>
        <v>0</v>
      </c>
      <c r="BB21" s="66">
        <v>1</v>
      </c>
      <c r="BC21" s="66">
        <f t="shared" si="2"/>
        <v>0</v>
      </c>
      <c r="BD21" s="67">
        <f t="shared" si="13"/>
        <v>0</v>
      </c>
      <c r="BE21" s="43"/>
      <c r="BF21" s="65">
        <v>6</v>
      </c>
      <c r="BG21" s="66">
        <f t="shared" si="14"/>
        <v>2</v>
      </c>
      <c r="BH21" s="66">
        <f t="shared" si="3"/>
        <v>1</v>
      </c>
      <c r="BI21" s="66">
        <f t="shared" si="4"/>
        <v>3</v>
      </c>
      <c r="BJ21" s="66">
        <f t="shared" si="5"/>
        <v>1.5</v>
      </c>
      <c r="BK21" s="66">
        <v>7</v>
      </c>
      <c r="BL21" s="66">
        <v>11.3</v>
      </c>
      <c r="BM21" s="66">
        <f t="shared" si="6"/>
        <v>0.9292035398230087</v>
      </c>
      <c r="BN21" s="66">
        <v>1</v>
      </c>
      <c r="BO21" s="67">
        <f t="shared" si="15"/>
        <v>1.4987153868113043</v>
      </c>
      <c r="BP21" s="43"/>
      <c r="BQ21" s="43"/>
    </row>
    <row r="22" spans="1:69" ht="15">
      <c r="A22" s="44">
        <v>38328</v>
      </c>
      <c r="B22" s="45">
        <v>69</v>
      </c>
      <c r="C22" s="46" t="s">
        <v>80</v>
      </c>
      <c r="D22" s="45" t="s">
        <v>22</v>
      </c>
      <c r="E22" s="46">
        <v>2</v>
      </c>
      <c r="F22" s="45" t="s">
        <v>81</v>
      </c>
      <c r="G22" s="45">
        <v>14</v>
      </c>
      <c r="H22" s="45" t="s">
        <v>81</v>
      </c>
      <c r="I22" s="45" t="s">
        <v>81</v>
      </c>
      <c r="J22" s="45" t="s">
        <v>81</v>
      </c>
      <c r="K22" s="45">
        <v>0</v>
      </c>
      <c r="L22" s="45" t="s">
        <v>81</v>
      </c>
      <c r="M22" s="45" t="s">
        <v>81</v>
      </c>
      <c r="N22" s="45" t="s">
        <v>81</v>
      </c>
      <c r="O22" s="45" t="s">
        <v>81</v>
      </c>
      <c r="P22" s="45" t="s">
        <v>81</v>
      </c>
      <c r="Q22" s="45" t="s">
        <v>81</v>
      </c>
      <c r="R22" s="45">
        <v>1</v>
      </c>
      <c r="S22" s="45" t="s">
        <v>81</v>
      </c>
      <c r="T22" s="45" t="s">
        <v>81</v>
      </c>
      <c r="U22" s="45" t="s">
        <v>81</v>
      </c>
      <c r="V22" s="45" t="s">
        <v>81</v>
      </c>
      <c r="W22" s="45" t="s">
        <v>81</v>
      </c>
      <c r="X22" s="45" t="s">
        <v>81</v>
      </c>
      <c r="Y22" s="45" t="s">
        <v>81</v>
      </c>
      <c r="Z22" s="45" t="s">
        <v>81</v>
      </c>
      <c r="AA22" s="45" t="s">
        <v>81</v>
      </c>
      <c r="AB22" s="45" t="s">
        <v>81</v>
      </c>
      <c r="AC22" s="45" t="s">
        <v>81</v>
      </c>
      <c r="AD22" s="45" t="s">
        <v>81</v>
      </c>
      <c r="AE22" s="53" t="s">
        <v>81</v>
      </c>
      <c r="AF22" s="66" t="s">
        <v>81</v>
      </c>
      <c r="AG22" s="43"/>
      <c r="AH22" s="65">
        <v>7</v>
      </c>
      <c r="AI22" s="66">
        <f t="shared" si="0"/>
        <v>1</v>
      </c>
      <c r="AJ22" s="66">
        <f t="shared" si="16"/>
        <v>65</v>
      </c>
      <c r="AK22" s="66">
        <f t="shared" si="17"/>
        <v>66</v>
      </c>
      <c r="AL22" s="66">
        <f t="shared" si="7"/>
        <v>33</v>
      </c>
      <c r="AM22" s="73">
        <v>8</v>
      </c>
      <c r="AN22" s="66">
        <v>11.3</v>
      </c>
      <c r="AO22" s="66">
        <f t="shared" si="8"/>
        <v>23.362831858407077</v>
      </c>
      <c r="AP22" s="66">
        <v>1</v>
      </c>
      <c r="AQ22" s="66">
        <f t="shared" si="1"/>
        <v>23.362831858407077</v>
      </c>
      <c r="AR22" s="67">
        <f t="shared" si="9"/>
        <v>37.68198686839851</v>
      </c>
      <c r="AS22" s="43"/>
      <c r="AT22" s="65">
        <v>7</v>
      </c>
      <c r="AU22" s="66">
        <f t="shared" si="10"/>
        <v>0</v>
      </c>
      <c r="AV22" s="66">
        <f t="shared" si="11"/>
        <v>9</v>
      </c>
      <c r="AW22" s="66">
        <f t="shared" si="12"/>
        <v>9</v>
      </c>
      <c r="AX22" s="66">
        <f t="shared" si="18"/>
        <v>4.5</v>
      </c>
      <c r="AY22" s="66">
        <v>8</v>
      </c>
      <c r="AZ22" s="66">
        <v>11.3</v>
      </c>
      <c r="BA22" s="66">
        <f t="shared" si="19"/>
        <v>3.1858407079646014</v>
      </c>
      <c r="BB22" s="66">
        <v>1</v>
      </c>
      <c r="BC22" s="66">
        <f t="shared" si="2"/>
        <v>3.1858407079646014</v>
      </c>
      <c r="BD22" s="67">
        <f t="shared" si="13"/>
        <v>5.138452754781615</v>
      </c>
      <c r="BE22" s="43"/>
      <c r="BF22" s="65">
        <v>7</v>
      </c>
      <c r="BG22" s="66">
        <f t="shared" si="14"/>
        <v>1</v>
      </c>
      <c r="BH22" s="66">
        <f t="shared" si="3"/>
        <v>74</v>
      </c>
      <c r="BI22" s="66">
        <f t="shared" si="4"/>
        <v>75</v>
      </c>
      <c r="BJ22" s="66">
        <f t="shared" si="5"/>
        <v>37.5</v>
      </c>
      <c r="BK22" s="66">
        <v>8</v>
      </c>
      <c r="BL22" s="66">
        <v>11.3</v>
      </c>
      <c r="BM22" s="66">
        <f t="shared" si="6"/>
        <v>26.54867256637168</v>
      </c>
      <c r="BN22" s="66">
        <v>1</v>
      </c>
      <c r="BO22" s="67">
        <f t="shared" si="15"/>
        <v>42.82043962318013</v>
      </c>
      <c r="BP22" s="43"/>
      <c r="BQ22" s="43"/>
    </row>
    <row r="23" spans="1:69" ht="15">
      <c r="A23" s="44">
        <v>38336</v>
      </c>
      <c r="B23" s="45">
        <v>69</v>
      </c>
      <c r="C23" s="46" t="s">
        <v>95</v>
      </c>
      <c r="D23" s="45" t="s">
        <v>22</v>
      </c>
      <c r="E23" s="46">
        <v>1</v>
      </c>
      <c r="F23" s="45" t="s">
        <v>81</v>
      </c>
      <c r="G23" s="45">
        <v>14</v>
      </c>
      <c r="H23" s="45" t="s">
        <v>81</v>
      </c>
      <c r="I23" s="45" t="s">
        <v>81</v>
      </c>
      <c r="J23" s="45" t="s">
        <v>81</v>
      </c>
      <c r="K23" s="45">
        <v>14</v>
      </c>
      <c r="L23" s="45" t="s">
        <v>81</v>
      </c>
      <c r="M23" s="45" t="s">
        <v>81</v>
      </c>
      <c r="N23" s="45" t="s">
        <v>81</v>
      </c>
      <c r="O23" s="45" t="s">
        <v>81</v>
      </c>
      <c r="P23" s="45" t="s">
        <v>81</v>
      </c>
      <c r="Q23" s="45" t="s">
        <v>81</v>
      </c>
      <c r="R23" s="45">
        <v>65</v>
      </c>
      <c r="S23" s="45" t="s">
        <v>81</v>
      </c>
      <c r="T23" s="45" t="s">
        <v>81</v>
      </c>
      <c r="U23" s="45">
        <v>9</v>
      </c>
      <c r="V23" s="45" t="s">
        <v>81</v>
      </c>
      <c r="W23" s="45" t="s">
        <v>81</v>
      </c>
      <c r="X23" s="45" t="s">
        <v>81</v>
      </c>
      <c r="Y23" s="45" t="s">
        <v>81</v>
      </c>
      <c r="Z23" s="45" t="s">
        <v>81</v>
      </c>
      <c r="AA23" s="45" t="s">
        <v>81</v>
      </c>
      <c r="AB23" s="45" t="s">
        <v>81</v>
      </c>
      <c r="AC23" s="45" t="s">
        <v>81</v>
      </c>
      <c r="AD23" s="45" t="s">
        <v>81</v>
      </c>
      <c r="AE23" s="53" t="s">
        <v>81</v>
      </c>
      <c r="AF23" s="66" t="s">
        <v>81</v>
      </c>
      <c r="AG23" s="43"/>
      <c r="AH23" s="65">
        <v>8</v>
      </c>
      <c r="AI23" s="66">
        <f t="shared" si="0"/>
        <v>65</v>
      </c>
      <c r="AJ23" s="66">
        <f t="shared" si="16"/>
        <v>70</v>
      </c>
      <c r="AK23" s="66">
        <f t="shared" si="17"/>
        <v>135</v>
      </c>
      <c r="AL23" s="66">
        <f t="shared" si="7"/>
        <v>67.5</v>
      </c>
      <c r="AM23" s="73">
        <v>6</v>
      </c>
      <c r="AN23" s="66">
        <v>11.3</v>
      </c>
      <c r="AO23" s="66">
        <f t="shared" si="8"/>
        <v>35.84070796460177</v>
      </c>
      <c r="AP23" s="66">
        <v>1</v>
      </c>
      <c r="AQ23" s="66">
        <f t="shared" si="1"/>
        <v>35.84070796460177</v>
      </c>
      <c r="AR23" s="67">
        <f t="shared" si="9"/>
        <v>57.807593491293176</v>
      </c>
      <c r="AS23" s="43"/>
      <c r="AT23" s="65">
        <v>8</v>
      </c>
      <c r="AU23" s="66">
        <f t="shared" si="10"/>
        <v>9</v>
      </c>
      <c r="AV23" s="66">
        <f t="shared" si="11"/>
        <v>12</v>
      </c>
      <c r="AW23" s="66">
        <f t="shared" si="12"/>
        <v>21</v>
      </c>
      <c r="AX23" s="66">
        <f t="shared" si="18"/>
        <v>10.5</v>
      </c>
      <c r="AY23" s="66">
        <v>6</v>
      </c>
      <c r="AZ23" s="66">
        <v>11.3</v>
      </c>
      <c r="BA23" s="66">
        <f t="shared" si="19"/>
        <v>5.575221238938052</v>
      </c>
      <c r="BB23" s="66">
        <v>1</v>
      </c>
      <c r="BC23" s="66">
        <f t="shared" si="2"/>
        <v>5.575221238938052</v>
      </c>
      <c r="BD23" s="67">
        <f t="shared" si="13"/>
        <v>8.992292320867827</v>
      </c>
      <c r="BE23" s="43"/>
      <c r="BF23" s="65">
        <v>8</v>
      </c>
      <c r="BG23" s="66">
        <f t="shared" si="14"/>
        <v>65</v>
      </c>
      <c r="BH23" s="66">
        <f t="shared" si="3"/>
        <v>82</v>
      </c>
      <c r="BI23" s="66">
        <f t="shared" si="4"/>
        <v>147</v>
      </c>
      <c r="BJ23" s="66">
        <f t="shared" si="5"/>
        <v>73.5</v>
      </c>
      <c r="BK23" s="66">
        <v>6</v>
      </c>
      <c r="BL23" s="66">
        <v>11.3</v>
      </c>
      <c r="BM23" s="66">
        <f t="shared" si="6"/>
        <v>39.02654867256637</v>
      </c>
      <c r="BN23" s="66">
        <v>1</v>
      </c>
      <c r="BO23" s="67">
        <f t="shared" si="15"/>
        <v>62.94604624607479</v>
      </c>
      <c r="BP23" s="43"/>
      <c r="BQ23" s="43"/>
    </row>
    <row r="24" spans="1:69" ht="15">
      <c r="A24" s="44">
        <v>38342</v>
      </c>
      <c r="B24" s="45">
        <v>69</v>
      </c>
      <c r="C24" s="46" t="s">
        <v>95</v>
      </c>
      <c r="D24" s="45" t="s">
        <v>94</v>
      </c>
      <c r="E24" s="46">
        <v>1</v>
      </c>
      <c r="F24" s="45" t="s">
        <v>81</v>
      </c>
      <c r="G24" s="46">
        <v>16</v>
      </c>
      <c r="H24" s="45" t="s">
        <v>81</v>
      </c>
      <c r="I24" s="45" t="s">
        <v>81</v>
      </c>
      <c r="J24" s="46" t="s">
        <v>81</v>
      </c>
      <c r="K24" s="45">
        <v>22</v>
      </c>
      <c r="L24" s="45" t="s">
        <v>81</v>
      </c>
      <c r="M24" s="46" t="s">
        <v>81</v>
      </c>
      <c r="N24" s="45" t="s">
        <v>81</v>
      </c>
      <c r="O24" s="46" t="s">
        <v>81</v>
      </c>
      <c r="P24" s="45" t="s">
        <v>81</v>
      </c>
      <c r="Q24" s="46" t="s">
        <v>81</v>
      </c>
      <c r="R24" s="45">
        <v>70</v>
      </c>
      <c r="S24" s="46" t="s">
        <v>81</v>
      </c>
      <c r="T24" s="45" t="s">
        <v>81</v>
      </c>
      <c r="U24" s="46">
        <v>12</v>
      </c>
      <c r="V24" s="45" t="s">
        <v>81</v>
      </c>
      <c r="W24" s="46" t="s">
        <v>81</v>
      </c>
      <c r="X24" s="45" t="s">
        <v>81</v>
      </c>
      <c r="Y24" s="46" t="s">
        <v>81</v>
      </c>
      <c r="Z24" s="45" t="s">
        <v>81</v>
      </c>
      <c r="AA24" s="46" t="s">
        <v>81</v>
      </c>
      <c r="AB24" s="45" t="s">
        <v>81</v>
      </c>
      <c r="AC24" s="46" t="s">
        <v>81</v>
      </c>
      <c r="AD24" s="45" t="s">
        <v>81</v>
      </c>
      <c r="AE24" s="46" t="s">
        <v>81</v>
      </c>
      <c r="AF24" s="66" t="s">
        <v>81</v>
      </c>
      <c r="AG24" s="43"/>
      <c r="AH24" s="65">
        <v>9</v>
      </c>
      <c r="AI24" s="66">
        <f t="shared" si="0"/>
        <v>70</v>
      </c>
      <c r="AJ24" s="66">
        <f t="shared" si="16"/>
        <v>11</v>
      </c>
      <c r="AK24" s="66">
        <f t="shared" si="17"/>
        <v>81</v>
      </c>
      <c r="AL24" s="66">
        <f t="shared" si="7"/>
        <v>40.5</v>
      </c>
      <c r="AM24" s="73">
        <v>7</v>
      </c>
      <c r="AN24" s="66">
        <v>11.3</v>
      </c>
      <c r="AO24" s="66">
        <f t="shared" si="8"/>
        <v>25.088495575221238</v>
      </c>
      <c r="AP24" s="66">
        <v>1</v>
      </c>
      <c r="AQ24" s="66">
        <f t="shared" si="1"/>
        <v>25.088495575221238</v>
      </c>
      <c r="AR24" s="67">
        <f t="shared" si="9"/>
        <v>40.465315443905226</v>
      </c>
      <c r="AS24" s="43"/>
      <c r="AT24" s="65">
        <v>9</v>
      </c>
      <c r="AU24" s="66">
        <f t="shared" si="10"/>
        <v>12</v>
      </c>
      <c r="AV24" s="66">
        <f t="shared" si="11"/>
        <v>6</v>
      </c>
      <c r="AW24" s="66">
        <f t="shared" si="12"/>
        <v>18</v>
      </c>
      <c r="AX24" s="66">
        <f t="shared" si="18"/>
        <v>9</v>
      </c>
      <c r="AY24" s="66">
        <v>7</v>
      </c>
      <c r="AZ24" s="66">
        <v>11.3</v>
      </c>
      <c r="BA24" s="66">
        <f t="shared" si="19"/>
        <v>5.575221238938052</v>
      </c>
      <c r="BB24" s="66">
        <v>1</v>
      </c>
      <c r="BC24" s="66">
        <f t="shared" si="2"/>
        <v>5.575221238938052</v>
      </c>
      <c r="BD24" s="67">
        <f t="shared" si="13"/>
        <v>8.992292320867827</v>
      </c>
      <c r="BE24" s="43"/>
      <c r="BF24" s="65">
        <v>9</v>
      </c>
      <c r="BG24" s="66">
        <f t="shared" si="14"/>
        <v>70</v>
      </c>
      <c r="BH24" s="66">
        <f t="shared" si="3"/>
        <v>17</v>
      </c>
      <c r="BI24" s="66">
        <f t="shared" si="4"/>
        <v>87</v>
      </c>
      <c r="BJ24" s="66">
        <f t="shared" si="5"/>
        <v>43.5</v>
      </c>
      <c r="BK24" s="66">
        <v>7</v>
      </c>
      <c r="BL24" s="66">
        <v>11.3</v>
      </c>
      <c r="BM24" s="66">
        <f t="shared" si="6"/>
        <v>26.946902654867255</v>
      </c>
      <c r="BN24" s="66">
        <v>1</v>
      </c>
      <c r="BO24" s="67">
        <f t="shared" si="15"/>
        <v>43.46274621752783</v>
      </c>
      <c r="BP24" s="43"/>
      <c r="BQ24" s="43"/>
    </row>
    <row r="25" spans="1:69" ht="15">
      <c r="A25" s="44">
        <v>38714</v>
      </c>
      <c r="B25" s="45">
        <v>69</v>
      </c>
      <c r="C25" s="46" t="s">
        <v>80</v>
      </c>
      <c r="D25" s="45" t="s">
        <v>94</v>
      </c>
      <c r="E25" s="46">
        <v>1</v>
      </c>
      <c r="F25" s="45" t="s">
        <v>81</v>
      </c>
      <c r="G25" s="46">
        <v>13</v>
      </c>
      <c r="H25" s="45" t="s">
        <v>81</v>
      </c>
      <c r="I25" s="45" t="s">
        <v>81</v>
      </c>
      <c r="J25" s="46" t="s">
        <v>81</v>
      </c>
      <c r="K25" s="45">
        <v>12</v>
      </c>
      <c r="L25" s="45" t="s">
        <v>81</v>
      </c>
      <c r="M25" s="46" t="s">
        <v>81</v>
      </c>
      <c r="N25" s="45" t="s">
        <v>81</v>
      </c>
      <c r="O25" s="46" t="s">
        <v>81</v>
      </c>
      <c r="P25" s="45" t="s">
        <v>81</v>
      </c>
      <c r="Q25" s="46" t="s">
        <v>81</v>
      </c>
      <c r="R25" s="45">
        <v>11</v>
      </c>
      <c r="S25" s="46" t="s">
        <v>81</v>
      </c>
      <c r="T25" s="45" t="s">
        <v>81</v>
      </c>
      <c r="U25" s="46">
        <v>6</v>
      </c>
      <c r="V25" s="45">
        <v>5</v>
      </c>
      <c r="W25" s="46">
        <v>9</v>
      </c>
      <c r="X25" s="45" t="s">
        <v>81</v>
      </c>
      <c r="Y25" s="46">
        <v>2</v>
      </c>
      <c r="Z25" s="45" t="s">
        <v>81</v>
      </c>
      <c r="AA25" s="46" t="s">
        <v>81</v>
      </c>
      <c r="AB25" s="45" t="s">
        <v>81</v>
      </c>
      <c r="AC25" s="46" t="s">
        <v>81</v>
      </c>
      <c r="AD25" s="45" t="s">
        <v>81</v>
      </c>
      <c r="AE25" s="46" t="s">
        <v>81</v>
      </c>
      <c r="AF25" s="66" t="s">
        <v>81</v>
      </c>
      <c r="AG25" s="43"/>
      <c r="AH25" s="65">
        <v>10</v>
      </c>
      <c r="AI25" s="66">
        <f t="shared" si="0"/>
        <v>11</v>
      </c>
      <c r="AJ25" s="66">
        <f t="shared" si="16"/>
        <v>17</v>
      </c>
      <c r="AK25" s="66">
        <f t="shared" si="17"/>
        <v>28</v>
      </c>
      <c r="AL25" s="66">
        <f t="shared" si="7"/>
        <v>14</v>
      </c>
      <c r="AM25" s="73">
        <v>7</v>
      </c>
      <c r="AN25" s="66">
        <v>11.3</v>
      </c>
      <c r="AO25" s="66">
        <f t="shared" si="8"/>
        <v>8.672566371681416</v>
      </c>
      <c r="AP25" s="66">
        <v>1</v>
      </c>
      <c r="AQ25" s="66">
        <f t="shared" si="1"/>
        <v>8.672566371681416</v>
      </c>
      <c r="AR25" s="67">
        <f t="shared" si="9"/>
        <v>13.98801027690551</v>
      </c>
      <c r="AS25" s="43"/>
      <c r="AT25" s="65">
        <v>10</v>
      </c>
      <c r="AU25" s="66">
        <f t="shared" si="10"/>
        <v>6</v>
      </c>
      <c r="AV25" s="66">
        <f t="shared" si="11"/>
        <v>1</v>
      </c>
      <c r="AW25" s="66">
        <f t="shared" si="12"/>
        <v>7</v>
      </c>
      <c r="AX25" s="66">
        <f t="shared" si="18"/>
        <v>3.5</v>
      </c>
      <c r="AY25" s="66">
        <v>7</v>
      </c>
      <c r="AZ25" s="66">
        <v>11.3</v>
      </c>
      <c r="BA25" s="66">
        <f t="shared" si="19"/>
        <v>2.168141592920354</v>
      </c>
      <c r="BB25" s="66">
        <v>1</v>
      </c>
      <c r="BC25" s="66">
        <f t="shared" si="2"/>
        <v>2.168141592920354</v>
      </c>
      <c r="BD25" s="67">
        <f t="shared" si="13"/>
        <v>3.4970025692263773</v>
      </c>
      <c r="BE25" s="43"/>
      <c r="BF25" s="65">
        <v>10</v>
      </c>
      <c r="BG25" s="66">
        <f t="shared" si="14"/>
        <v>11</v>
      </c>
      <c r="BH25" s="66">
        <f t="shared" si="3"/>
        <v>18</v>
      </c>
      <c r="BI25" s="66">
        <f t="shared" si="4"/>
        <v>29</v>
      </c>
      <c r="BJ25" s="66">
        <f t="shared" si="5"/>
        <v>14.5</v>
      </c>
      <c r="BK25" s="66">
        <v>7</v>
      </c>
      <c r="BL25" s="66">
        <v>11.3</v>
      </c>
      <c r="BM25" s="66">
        <f t="shared" si="6"/>
        <v>8.982300884955752</v>
      </c>
      <c r="BN25" s="66">
        <v>1</v>
      </c>
      <c r="BO25" s="67">
        <f t="shared" si="15"/>
        <v>14.487582072509277</v>
      </c>
      <c r="BP25" s="43"/>
      <c r="BQ25" s="43"/>
    </row>
    <row r="26" spans="1:69" ht="15">
      <c r="A26" s="44">
        <v>38356</v>
      </c>
      <c r="B26" s="45">
        <v>69</v>
      </c>
      <c r="C26" s="46" t="s">
        <v>95</v>
      </c>
      <c r="D26" s="45" t="s">
        <v>22</v>
      </c>
      <c r="E26" s="46">
        <v>1</v>
      </c>
      <c r="F26" s="45" t="s">
        <v>81</v>
      </c>
      <c r="G26" s="46">
        <v>16</v>
      </c>
      <c r="H26" s="45" t="s">
        <v>81</v>
      </c>
      <c r="I26" s="45" t="s">
        <v>81</v>
      </c>
      <c r="J26" s="46" t="s">
        <v>81</v>
      </c>
      <c r="K26" s="45">
        <v>8</v>
      </c>
      <c r="L26" s="45" t="s">
        <v>81</v>
      </c>
      <c r="M26" s="46" t="s">
        <v>81</v>
      </c>
      <c r="N26" s="45" t="s">
        <v>81</v>
      </c>
      <c r="O26" s="46" t="s">
        <v>81</v>
      </c>
      <c r="P26" s="45" t="s">
        <v>81</v>
      </c>
      <c r="Q26" s="46" t="s">
        <v>81</v>
      </c>
      <c r="R26" s="45">
        <v>17</v>
      </c>
      <c r="S26" s="46" t="s">
        <v>81</v>
      </c>
      <c r="T26" s="45" t="s">
        <v>81</v>
      </c>
      <c r="U26" s="46">
        <v>1</v>
      </c>
      <c r="V26" s="45" t="s">
        <v>81</v>
      </c>
      <c r="W26" s="46" t="s">
        <v>81</v>
      </c>
      <c r="X26" s="45" t="s">
        <v>81</v>
      </c>
      <c r="Y26" s="46" t="s">
        <v>81</v>
      </c>
      <c r="Z26" s="45">
        <v>4</v>
      </c>
      <c r="AA26" s="46" t="s">
        <v>81</v>
      </c>
      <c r="AB26" s="45" t="s">
        <v>81</v>
      </c>
      <c r="AC26" s="46" t="s">
        <v>81</v>
      </c>
      <c r="AD26" s="45" t="s">
        <v>81</v>
      </c>
      <c r="AE26" s="46" t="s">
        <v>81</v>
      </c>
      <c r="AF26" s="66" t="s">
        <v>81</v>
      </c>
      <c r="AG26" s="43"/>
      <c r="AH26" s="68">
        <v>11</v>
      </c>
      <c r="AI26" s="66">
        <f t="shared" si="0"/>
        <v>17</v>
      </c>
      <c r="AJ26" s="66">
        <f t="shared" si="16"/>
        <v>16</v>
      </c>
      <c r="AK26" s="66">
        <f t="shared" si="17"/>
        <v>33</v>
      </c>
      <c r="AL26" s="66">
        <f t="shared" si="7"/>
        <v>16.5</v>
      </c>
      <c r="AM26" s="73">
        <v>7</v>
      </c>
      <c r="AN26" s="66">
        <v>11.3</v>
      </c>
      <c r="AO26" s="66">
        <f t="shared" si="8"/>
        <v>10.221238938053096</v>
      </c>
      <c r="AP26" s="66">
        <v>1</v>
      </c>
      <c r="AQ26" s="66">
        <f t="shared" si="1"/>
        <v>10.221238938053096</v>
      </c>
      <c r="AR26" s="67">
        <f t="shared" si="9"/>
        <v>16.48586925492435</v>
      </c>
      <c r="AS26" s="43"/>
      <c r="AT26" s="68">
        <v>11</v>
      </c>
      <c r="AU26" s="66">
        <f t="shared" si="10"/>
        <v>1</v>
      </c>
      <c r="AV26" s="66">
        <f t="shared" si="11"/>
        <v>2</v>
      </c>
      <c r="AW26" s="66">
        <f t="shared" si="12"/>
        <v>3</v>
      </c>
      <c r="AX26" s="66">
        <f t="shared" si="18"/>
        <v>1.5</v>
      </c>
      <c r="AY26" s="71">
        <v>7</v>
      </c>
      <c r="AZ26" s="66">
        <v>11.3</v>
      </c>
      <c r="BA26" s="66">
        <f t="shared" si="19"/>
        <v>0.9292035398230087</v>
      </c>
      <c r="BB26" s="66">
        <v>1</v>
      </c>
      <c r="BC26" s="66">
        <f t="shared" si="2"/>
        <v>0.9292035398230087</v>
      </c>
      <c r="BD26" s="67">
        <f t="shared" si="13"/>
        <v>1.4987153868113043</v>
      </c>
      <c r="BE26" s="43"/>
      <c r="BF26" s="68">
        <v>11</v>
      </c>
      <c r="BG26" s="66">
        <f t="shared" si="14"/>
        <v>17</v>
      </c>
      <c r="BH26" s="66">
        <f t="shared" si="3"/>
        <v>18</v>
      </c>
      <c r="BI26" s="66">
        <f t="shared" si="4"/>
        <v>35</v>
      </c>
      <c r="BJ26" s="66">
        <f t="shared" si="5"/>
        <v>17.5</v>
      </c>
      <c r="BK26" s="71">
        <v>7</v>
      </c>
      <c r="BL26" s="66">
        <v>11.3</v>
      </c>
      <c r="BM26" s="66">
        <f t="shared" si="6"/>
        <v>10.84070796460177</v>
      </c>
      <c r="BN26" s="66">
        <v>1</v>
      </c>
      <c r="BO26" s="67">
        <f t="shared" si="15"/>
        <v>17.485012846131887</v>
      </c>
      <c r="BP26" s="43"/>
      <c r="BQ26" s="43"/>
    </row>
    <row r="27" spans="1:69" ht="15">
      <c r="A27" s="44">
        <v>38363</v>
      </c>
      <c r="B27" s="45">
        <v>69</v>
      </c>
      <c r="C27" s="46" t="s">
        <v>95</v>
      </c>
      <c r="D27" s="45" t="s">
        <v>22</v>
      </c>
      <c r="E27" s="46">
        <v>1</v>
      </c>
      <c r="F27" s="45" t="s">
        <v>81</v>
      </c>
      <c r="G27" s="46">
        <v>16</v>
      </c>
      <c r="H27" s="45" t="s">
        <v>81</v>
      </c>
      <c r="I27" s="45">
        <v>41</v>
      </c>
      <c r="J27" s="46" t="s">
        <v>81</v>
      </c>
      <c r="K27" s="45">
        <v>7</v>
      </c>
      <c r="L27" s="45" t="s">
        <v>81</v>
      </c>
      <c r="M27" s="46" t="s">
        <v>81</v>
      </c>
      <c r="N27" s="45" t="s">
        <v>81</v>
      </c>
      <c r="O27" s="46" t="s">
        <v>81</v>
      </c>
      <c r="P27" s="45" t="s">
        <v>81</v>
      </c>
      <c r="Q27" s="46" t="s">
        <v>81</v>
      </c>
      <c r="R27" s="45">
        <v>16</v>
      </c>
      <c r="S27" s="46" t="s">
        <v>81</v>
      </c>
      <c r="T27" s="45" t="s">
        <v>81</v>
      </c>
      <c r="U27" s="46">
        <v>2</v>
      </c>
      <c r="V27" s="45" t="s">
        <v>81</v>
      </c>
      <c r="W27" s="46" t="s">
        <v>81</v>
      </c>
      <c r="X27" s="45" t="s">
        <v>81</v>
      </c>
      <c r="Y27" s="46" t="s">
        <v>81</v>
      </c>
      <c r="Z27" s="45">
        <v>4</v>
      </c>
      <c r="AA27" s="46" t="s">
        <v>81</v>
      </c>
      <c r="AB27" s="45" t="s">
        <v>81</v>
      </c>
      <c r="AC27" s="46" t="s">
        <v>81</v>
      </c>
      <c r="AD27" s="45" t="s">
        <v>81</v>
      </c>
      <c r="AE27" s="46" t="s">
        <v>81</v>
      </c>
      <c r="AF27" s="66" t="s">
        <v>81</v>
      </c>
      <c r="AG27" s="43"/>
      <c r="AH27" s="68">
        <v>12</v>
      </c>
      <c r="AI27" s="66">
        <f t="shared" si="0"/>
        <v>16</v>
      </c>
      <c r="AJ27" s="66">
        <f t="shared" si="16"/>
        <v>7</v>
      </c>
      <c r="AK27" s="66">
        <f t="shared" si="17"/>
        <v>23</v>
      </c>
      <c r="AL27" s="66">
        <f t="shared" si="7"/>
        <v>11.5</v>
      </c>
      <c r="AM27" s="73">
        <v>7</v>
      </c>
      <c r="AN27" s="66">
        <v>11.3</v>
      </c>
      <c r="AO27" s="66">
        <f t="shared" si="8"/>
        <v>7.123893805309734</v>
      </c>
      <c r="AP27" s="66">
        <v>1</v>
      </c>
      <c r="AQ27" s="66">
        <f t="shared" si="1"/>
        <v>7.123893805309734</v>
      </c>
      <c r="AR27" s="67">
        <f t="shared" si="9"/>
        <v>11.490151298886667</v>
      </c>
      <c r="AS27" s="43"/>
      <c r="AT27" s="68">
        <v>12</v>
      </c>
      <c r="AU27" s="66">
        <f t="shared" si="10"/>
        <v>2</v>
      </c>
      <c r="AV27" s="66">
        <f t="shared" si="11"/>
        <v>0</v>
      </c>
      <c r="AW27" s="66">
        <f t="shared" si="12"/>
        <v>2</v>
      </c>
      <c r="AX27" s="66">
        <f t="shared" si="18"/>
        <v>1</v>
      </c>
      <c r="AY27" s="71">
        <v>7</v>
      </c>
      <c r="AZ27" s="66">
        <v>11.3</v>
      </c>
      <c r="BA27" s="66">
        <f t="shared" si="19"/>
        <v>0.6194690265486725</v>
      </c>
      <c r="BB27" s="66">
        <v>1</v>
      </c>
      <c r="BC27" s="66">
        <f t="shared" si="2"/>
        <v>0.6194690265486725</v>
      </c>
      <c r="BD27" s="67">
        <f t="shared" si="13"/>
        <v>0.9991435912075364</v>
      </c>
      <c r="BE27" s="43"/>
      <c r="BF27" s="68">
        <v>12</v>
      </c>
      <c r="BG27" s="66">
        <f t="shared" si="14"/>
        <v>16</v>
      </c>
      <c r="BH27" s="66">
        <f t="shared" si="3"/>
        <v>7</v>
      </c>
      <c r="BI27" s="66">
        <f t="shared" si="4"/>
        <v>23</v>
      </c>
      <c r="BJ27" s="66">
        <f t="shared" si="5"/>
        <v>11.5</v>
      </c>
      <c r="BK27" s="71">
        <v>7</v>
      </c>
      <c r="BL27" s="66">
        <v>11.3</v>
      </c>
      <c r="BM27" s="66">
        <f t="shared" si="6"/>
        <v>7.123893805309734</v>
      </c>
      <c r="BN27" s="66">
        <v>1</v>
      </c>
      <c r="BO27" s="67">
        <f t="shared" si="15"/>
        <v>11.490151298886667</v>
      </c>
      <c r="BP27" s="43"/>
      <c r="BQ27" s="43"/>
    </row>
    <row r="28" spans="1:69" ht="15">
      <c r="A28" s="44">
        <v>38370</v>
      </c>
      <c r="B28" s="45">
        <v>69</v>
      </c>
      <c r="C28" s="46" t="s">
        <v>95</v>
      </c>
      <c r="D28" s="45" t="s">
        <v>22</v>
      </c>
      <c r="E28" s="46">
        <v>1</v>
      </c>
      <c r="F28" s="45" t="s">
        <v>81</v>
      </c>
      <c r="G28" s="46">
        <v>16</v>
      </c>
      <c r="H28" s="45" t="s">
        <v>81</v>
      </c>
      <c r="I28" s="45">
        <v>41</v>
      </c>
      <c r="J28" s="46" t="s">
        <v>81</v>
      </c>
      <c r="K28" s="45">
        <v>3</v>
      </c>
      <c r="L28" s="45" t="s">
        <v>81</v>
      </c>
      <c r="M28" s="46" t="s">
        <v>81</v>
      </c>
      <c r="N28" s="45" t="s">
        <v>81</v>
      </c>
      <c r="O28" s="46" t="s">
        <v>81</v>
      </c>
      <c r="P28" s="45" t="s">
        <v>81</v>
      </c>
      <c r="Q28" s="46" t="s">
        <v>81</v>
      </c>
      <c r="R28" s="45">
        <v>7</v>
      </c>
      <c r="S28" s="46" t="s">
        <v>81</v>
      </c>
      <c r="T28" s="45" t="s">
        <v>81</v>
      </c>
      <c r="U28" s="46" t="s">
        <v>81</v>
      </c>
      <c r="V28" s="45" t="s">
        <v>81</v>
      </c>
      <c r="W28" s="46">
        <v>1</v>
      </c>
      <c r="X28" s="45" t="s">
        <v>81</v>
      </c>
      <c r="Y28" s="46" t="s">
        <v>81</v>
      </c>
      <c r="Z28" s="45" t="s">
        <v>81</v>
      </c>
      <c r="AA28" s="46" t="s">
        <v>81</v>
      </c>
      <c r="AB28" s="45" t="s">
        <v>81</v>
      </c>
      <c r="AC28" s="46" t="s">
        <v>81</v>
      </c>
      <c r="AD28" s="45" t="s">
        <v>81</v>
      </c>
      <c r="AE28" s="46" t="s">
        <v>81</v>
      </c>
      <c r="AF28" s="66" t="s">
        <v>81</v>
      </c>
      <c r="AG28" s="43"/>
      <c r="AH28" s="68">
        <v>13</v>
      </c>
      <c r="AI28" s="66">
        <f t="shared" si="0"/>
        <v>7</v>
      </c>
      <c r="AJ28" s="66">
        <f t="shared" si="16"/>
        <v>0</v>
      </c>
      <c r="AK28" s="66">
        <f t="shared" si="17"/>
        <v>7</v>
      </c>
      <c r="AL28" s="66">
        <f>AK28/2</f>
        <v>3.5</v>
      </c>
      <c r="AM28" s="73">
        <v>7</v>
      </c>
      <c r="AN28" s="66">
        <v>11.3</v>
      </c>
      <c r="AO28" s="66">
        <f t="shared" si="8"/>
        <v>2.168141592920354</v>
      </c>
      <c r="AP28" s="66">
        <v>1</v>
      </c>
      <c r="AQ28" s="66">
        <f t="shared" si="1"/>
        <v>2.168141592920354</v>
      </c>
      <c r="AR28" s="67">
        <f t="shared" si="9"/>
        <v>3.4970025692263773</v>
      </c>
      <c r="AS28" s="43"/>
      <c r="AT28" s="68">
        <v>13</v>
      </c>
      <c r="AU28" s="66">
        <f t="shared" si="10"/>
        <v>0</v>
      </c>
      <c r="AV28" s="66">
        <f t="shared" si="11"/>
        <v>0</v>
      </c>
      <c r="AW28" s="66">
        <f t="shared" si="12"/>
        <v>0</v>
      </c>
      <c r="AX28" s="66">
        <f t="shared" si="18"/>
        <v>0</v>
      </c>
      <c r="AY28" s="71">
        <v>7</v>
      </c>
      <c r="AZ28" s="66">
        <v>11.3</v>
      </c>
      <c r="BA28" s="66">
        <f t="shared" si="19"/>
        <v>0</v>
      </c>
      <c r="BB28" s="66">
        <v>1</v>
      </c>
      <c r="BC28" s="66">
        <f t="shared" si="2"/>
        <v>0</v>
      </c>
      <c r="BD28" s="67">
        <f t="shared" si="13"/>
        <v>0</v>
      </c>
      <c r="BE28" s="43"/>
      <c r="BF28" s="68">
        <v>13</v>
      </c>
      <c r="BG28" s="66">
        <f t="shared" si="14"/>
        <v>7</v>
      </c>
      <c r="BH28" s="66">
        <f t="shared" si="3"/>
        <v>0</v>
      </c>
      <c r="BI28" s="66">
        <f t="shared" si="4"/>
        <v>7</v>
      </c>
      <c r="BJ28" s="66">
        <f t="shared" si="5"/>
        <v>3.5</v>
      </c>
      <c r="BK28" s="71">
        <v>7</v>
      </c>
      <c r="BL28" s="66">
        <v>11.3</v>
      </c>
      <c r="BM28" s="66">
        <f t="shared" si="6"/>
        <v>2.168141592920354</v>
      </c>
      <c r="BN28" s="66">
        <v>1</v>
      </c>
      <c r="BO28" s="67">
        <f t="shared" si="15"/>
        <v>3.4970025692263773</v>
      </c>
      <c r="BP28" s="43"/>
      <c r="BQ28" s="43"/>
    </row>
    <row r="29" spans="1:69" ht="15">
      <c r="A29" s="44">
        <v>38377</v>
      </c>
      <c r="B29" s="45">
        <v>69</v>
      </c>
      <c r="C29" s="46" t="s">
        <v>95</v>
      </c>
      <c r="D29" s="45" t="s">
        <v>94</v>
      </c>
      <c r="E29" s="46">
        <v>1</v>
      </c>
      <c r="F29" s="45" t="s">
        <v>81</v>
      </c>
      <c r="G29" s="46">
        <v>13</v>
      </c>
      <c r="H29" s="45" t="s">
        <v>81</v>
      </c>
      <c r="I29" s="45">
        <v>41</v>
      </c>
      <c r="J29" s="46" t="s">
        <v>81</v>
      </c>
      <c r="K29" s="45">
        <v>0</v>
      </c>
      <c r="L29" s="45" t="s">
        <v>81</v>
      </c>
      <c r="M29" s="46" t="s">
        <v>81</v>
      </c>
      <c r="N29" s="45" t="s">
        <v>81</v>
      </c>
      <c r="O29" s="46" t="s">
        <v>81</v>
      </c>
      <c r="P29" s="45" t="s">
        <v>81</v>
      </c>
      <c r="Q29" s="46" t="s">
        <v>81</v>
      </c>
      <c r="R29" s="45" t="s">
        <v>81</v>
      </c>
      <c r="S29" s="46" t="s">
        <v>81</v>
      </c>
      <c r="T29" s="45" t="s">
        <v>81</v>
      </c>
      <c r="U29" s="46" t="s">
        <v>81</v>
      </c>
      <c r="V29" s="45">
        <v>2</v>
      </c>
      <c r="W29" s="46">
        <v>1</v>
      </c>
      <c r="X29" s="45" t="s">
        <v>81</v>
      </c>
      <c r="Y29" s="46" t="s">
        <v>81</v>
      </c>
      <c r="Z29" s="45" t="s">
        <v>81</v>
      </c>
      <c r="AA29" s="46" t="s">
        <v>81</v>
      </c>
      <c r="AB29" s="45" t="s">
        <v>81</v>
      </c>
      <c r="AC29" s="46" t="s">
        <v>81</v>
      </c>
      <c r="AD29" s="45" t="s">
        <v>81</v>
      </c>
      <c r="AE29" s="46" t="s">
        <v>81</v>
      </c>
      <c r="AF29" s="66" t="s">
        <v>81</v>
      </c>
      <c r="AG29" s="43"/>
      <c r="AH29" s="68">
        <v>14</v>
      </c>
      <c r="AI29" s="66">
        <f t="shared" si="0"/>
        <v>0</v>
      </c>
      <c r="AJ29" s="66">
        <f t="shared" si="16"/>
        <v>0</v>
      </c>
      <c r="AK29" s="66">
        <v>4</v>
      </c>
      <c r="AL29" s="66">
        <v>2</v>
      </c>
      <c r="AM29" s="6">
        <v>7</v>
      </c>
      <c r="AN29" s="66">
        <v>11.3</v>
      </c>
      <c r="AO29" s="66">
        <f t="shared" si="8"/>
        <v>1.238938053097345</v>
      </c>
      <c r="AP29" s="66">
        <v>1</v>
      </c>
      <c r="AQ29" s="66">
        <f t="shared" si="1"/>
        <v>1.238938053097345</v>
      </c>
      <c r="AR29" s="67">
        <f t="shared" si="9"/>
        <v>1.9982871824150727</v>
      </c>
      <c r="AS29" s="43"/>
      <c r="AT29" s="68">
        <v>14</v>
      </c>
      <c r="AU29" s="66">
        <f t="shared" si="10"/>
        <v>0</v>
      </c>
      <c r="AV29" s="66">
        <f t="shared" si="11"/>
        <v>0</v>
      </c>
      <c r="AW29" s="66">
        <f t="shared" si="12"/>
        <v>0</v>
      </c>
      <c r="AX29" s="66">
        <f t="shared" si="18"/>
        <v>0</v>
      </c>
      <c r="AY29" s="66">
        <v>7</v>
      </c>
      <c r="AZ29" s="66">
        <v>11.3</v>
      </c>
      <c r="BA29" s="66">
        <f t="shared" si="19"/>
        <v>0</v>
      </c>
      <c r="BB29" s="66">
        <v>1</v>
      </c>
      <c r="BC29" s="66">
        <f t="shared" si="2"/>
        <v>0</v>
      </c>
      <c r="BD29" s="67">
        <f t="shared" si="13"/>
        <v>0</v>
      </c>
      <c r="BE29" s="43"/>
      <c r="BF29" s="68">
        <v>14</v>
      </c>
      <c r="BG29" s="66">
        <f t="shared" si="14"/>
        <v>0</v>
      </c>
      <c r="BH29" s="66">
        <f t="shared" si="3"/>
        <v>0</v>
      </c>
      <c r="BI29" s="66">
        <f t="shared" si="4"/>
        <v>0</v>
      </c>
      <c r="BJ29" s="66">
        <f t="shared" si="5"/>
        <v>0</v>
      </c>
      <c r="BK29" s="66">
        <v>7</v>
      </c>
      <c r="BL29" s="66">
        <v>11.3</v>
      </c>
      <c r="BM29" s="66">
        <f t="shared" si="6"/>
        <v>0</v>
      </c>
      <c r="BN29" s="66">
        <v>1</v>
      </c>
      <c r="BO29" s="67">
        <f t="shared" si="15"/>
        <v>0</v>
      </c>
      <c r="BP29" s="43"/>
      <c r="BQ29" s="43"/>
    </row>
    <row r="30" spans="1:69" ht="15">
      <c r="A30" s="44">
        <v>38384</v>
      </c>
      <c r="B30" s="45">
        <v>69</v>
      </c>
      <c r="C30" s="46" t="s">
        <v>95</v>
      </c>
      <c r="D30" s="45" t="s">
        <v>94</v>
      </c>
      <c r="E30" s="46">
        <v>1</v>
      </c>
      <c r="F30" s="45" t="s">
        <v>81</v>
      </c>
      <c r="G30" s="46" t="s">
        <v>81</v>
      </c>
      <c r="H30" s="45" t="s">
        <v>81</v>
      </c>
      <c r="I30" s="45">
        <v>41</v>
      </c>
      <c r="J30" s="46" t="s">
        <v>81</v>
      </c>
      <c r="K30" s="45">
        <v>0</v>
      </c>
      <c r="L30" s="45" t="s">
        <v>81</v>
      </c>
      <c r="M30" s="46" t="s">
        <v>81</v>
      </c>
      <c r="N30" s="45" t="s">
        <v>81</v>
      </c>
      <c r="O30" s="46" t="s">
        <v>81</v>
      </c>
      <c r="P30" s="45" t="s">
        <v>81</v>
      </c>
      <c r="Q30" s="46" t="s">
        <v>81</v>
      </c>
      <c r="R30" s="45" t="s">
        <v>81</v>
      </c>
      <c r="S30" s="46" t="s">
        <v>81</v>
      </c>
      <c r="T30" s="45" t="s">
        <v>81</v>
      </c>
      <c r="U30" s="46" t="s">
        <v>81</v>
      </c>
      <c r="V30" s="45" t="s">
        <v>81</v>
      </c>
      <c r="W30" s="46" t="s">
        <v>81</v>
      </c>
      <c r="X30" s="45" t="s">
        <v>81</v>
      </c>
      <c r="Y30" s="46" t="s">
        <v>81</v>
      </c>
      <c r="Z30" s="45">
        <v>4</v>
      </c>
      <c r="AA30" s="46" t="s">
        <v>81</v>
      </c>
      <c r="AB30" s="45" t="s">
        <v>81</v>
      </c>
      <c r="AC30" s="46" t="s">
        <v>81</v>
      </c>
      <c r="AD30" s="45" t="s">
        <v>81</v>
      </c>
      <c r="AE30" s="46" t="s">
        <v>81</v>
      </c>
      <c r="AF30" s="66" t="s">
        <v>81</v>
      </c>
      <c r="AG30" s="43"/>
      <c r="AH30" s="65">
        <v>15</v>
      </c>
      <c r="AI30" s="66">
        <f t="shared" si="0"/>
        <v>0</v>
      </c>
      <c r="AJ30" s="66">
        <f t="shared" si="16"/>
        <v>0</v>
      </c>
      <c r="AK30" s="66">
        <v>1</v>
      </c>
      <c r="AL30" s="66">
        <v>0.5</v>
      </c>
      <c r="AM30" s="73">
        <v>7</v>
      </c>
      <c r="AN30" s="66">
        <v>11.3</v>
      </c>
      <c r="AO30" s="66">
        <f t="shared" si="8"/>
        <v>0.30973451327433627</v>
      </c>
      <c r="AP30" s="66">
        <v>1</v>
      </c>
      <c r="AQ30" s="66">
        <f t="shared" si="1"/>
        <v>0.30973451327433627</v>
      </c>
      <c r="AR30" s="67">
        <f t="shared" si="9"/>
        <v>0.4995717956037682</v>
      </c>
      <c r="AS30" s="43"/>
      <c r="AT30" s="65">
        <v>15</v>
      </c>
      <c r="AU30" s="66">
        <f t="shared" si="10"/>
        <v>0</v>
      </c>
      <c r="AV30" s="66">
        <f t="shared" si="11"/>
        <v>0</v>
      </c>
      <c r="AW30" s="66">
        <f t="shared" si="12"/>
        <v>0</v>
      </c>
      <c r="AX30" s="66">
        <f t="shared" si="18"/>
        <v>0</v>
      </c>
      <c r="AY30" s="66">
        <v>7</v>
      </c>
      <c r="AZ30" s="66">
        <v>11.3</v>
      </c>
      <c r="BA30" s="66">
        <f t="shared" si="19"/>
        <v>0</v>
      </c>
      <c r="BB30" s="66">
        <v>1</v>
      </c>
      <c r="BC30" s="66">
        <f t="shared" si="2"/>
        <v>0</v>
      </c>
      <c r="BD30" s="67">
        <f t="shared" si="13"/>
        <v>0</v>
      </c>
      <c r="BE30" s="43"/>
      <c r="BF30" s="65">
        <v>15</v>
      </c>
      <c r="BG30" s="66">
        <f t="shared" si="14"/>
        <v>0</v>
      </c>
      <c r="BH30" s="66">
        <f t="shared" si="3"/>
        <v>0</v>
      </c>
      <c r="BI30" s="66">
        <f t="shared" si="4"/>
        <v>0</v>
      </c>
      <c r="BJ30" s="66">
        <f t="shared" si="5"/>
        <v>0</v>
      </c>
      <c r="BK30" s="66">
        <v>7</v>
      </c>
      <c r="BL30" s="66">
        <v>11.3</v>
      </c>
      <c r="BM30" s="66">
        <f t="shared" si="6"/>
        <v>0</v>
      </c>
      <c r="BN30" s="66">
        <v>1</v>
      </c>
      <c r="BO30" s="67">
        <f t="shared" si="15"/>
        <v>0</v>
      </c>
      <c r="BP30" s="43"/>
      <c r="BQ30" s="43"/>
    </row>
    <row r="31" spans="1:69" ht="15">
      <c r="A31" s="44">
        <v>38390</v>
      </c>
      <c r="B31" s="45">
        <v>69</v>
      </c>
      <c r="C31" s="46" t="s">
        <v>95</v>
      </c>
      <c r="D31" s="45" t="s">
        <v>94</v>
      </c>
      <c r="E31" s="46">
        <v>1</v>
      </c>
      <c r="F31" s="45" t="s">
        <v>81</v>
      </c>
      <c r="G31" s="46" t="s">
        <v>81</v>
      </c>
      <c r="H31" s="45" t="s">
        <v>81</v>
      </c>
      <c r="I31" s="45">
        <v>41</v>
      </c>
      <c r="J31" s="46" t="s">
        <v>81</v>
      </c>
      <c r="K31" s="45">
        <v>0</v>
      </c>
      <c r="L31" s="45" t="s">
        <v>81</v>
      </c>
      <c r="M31" s="46" t="s">
        <v>81</v>
      </c>
      <c r="N31" s="45" t="s">
        <v>81</v>
      </c>
      <c r="O31" s="46" t="s">
        <v>81</v>
      </c>
      <c r="P31" s="45" t="s">
        <v>81</v>
      </c>
      <c r="Q31" s="46" t="s">
        <v>81</v>
      </c>
      <c r="R31" s="45" t="s">
        <v>81</v>
      </c>
      <c r="S31" s="46" t="s">
        <v>81</v>
      </c>
      <c r="T31" s="45" t="s">
        <v>81</v>
      </c>
      <c r="U31" s="46" t="s">
        <v>81</v>
      </c>
      <c r="V31" s="45" t="s">
        <v>81</v>
      </c>
      <c r="W31" s="46" t="s">
        <v>81</v>
      </c>
      <c r="X31" s="45" t="s">
        <v>81</v>
      </c>
      <c r="Y31" s="46" t="s">
        <v>81</v>
      </c>
      <c r="Z31" s="45" t="s">
        <v>81</v>
      </c>
      <c r="AA31" s="46" t="s">
        <v>81</v>
      </c>
      <c r="AB31" s="45" t="s">
        <v>81</v>
      </c>
      <c r="AC31" s="46" t="s">
        <v>81</v>
      </c>
      <c r="AD31" s="45" t="s">
        <v>81</v>
      </c>
      <c r="AE31" s="46" t="s">
        <v>81</v>
      </c>
      <c r="AF31" s="66" t="s">
        <v>81</v>
      </c>
      <c r="AG31" s="43"/>
      <c r="AH31" s="65">
        <v>16</v>
      </c>
      <c r="AI31" s="66">
        <f t="shared" si="0"/>
        <v>0</v>
      </c>
      <c r="AJ31" s="66">
        <f t="shared" si="16"/>
        <v>0</v>
      </c>
      <c r="AK31" s="66">
        <v>2</v>
      </c>
      <c r="AL31" s="66">
        <v>1</v>
      </c>
      <c r="AM31" s="73">
        <v>7</v>
      </c>
      <c r="AN31" s="66">
        <v>11.3</v>
      </c>
      <c r="AO31" s="66">
        <f t="shared" si="8"/>
        <v>0.6194690265486725</v>
      </c>
      <c r="AP31" s="66">
        <v>1</v>
      </c>
      <c r="AQ31" s="66">
        <f t="shared" si="1"/>
        <v>0.6194690265486725</v>
      </c>
      <c r="AR31" s="67">
        <f t="shared" si="9"/>
        <v>0.9991435912075364</v>
      </c>
      <c r="AS31" s="43"/>
      <c r="AT31" s="65">
        <v>16</v>
      </c>
      <c r="AU31" s="66">
        <f t="shared" si="10"/>
        <v>0</v>
      </c>
      <c r="AV31" s="66">
        <f t="shared" si="11"/>
        <v>0</v>
      </c>
      <c r="AW31" s="66">
        <f t="shared" si="12"/>
        <v>0</v>
      </c>
      <c r="AX31" s="66">
        <f t="shared" si="18"/>
        <v>0</v>
      </c>
      <c r="AY31" s="66">
        <v>7</v>
      </c>
      <c r="AZ31" s="66">
        <v>11.3</v>
      </c>
      <c r="BA31" s="66">
        <f t="shared" si="19"/>
        <v>0</v>
      </c>
      <c r="BB31" s="66">
        <v>1</v>
      </c>
      <c r="BC31" s="66">
        <f t="shared" si="2"/>
        <v>0</v>
      </c>
      <c r="BD31" s="67">
        <f t="shared" si="13"/>
        <v>0</v>
      </c>
      <c r="BE31" s="43"/>
      <c r="BF31" s="65">
        <v>16</v>
      </c>
      <c r="BG31" s="66">
        <f t="shared" si="14"/>
        <v>0</v>
      </c>
      <c r="BH31" s="66">
        <f t="shared" si="3"/>
        <v>0</v>
      </c>
      <c r="BI31" s="66">
        <f t="shared" si="4"/>
        <v>0</v>
      </c>
      <c r="BJ31" s="66">
        <f t="shared" si="5"/>
        <v>0</v>
      </c>
      <c r="BK31" s="66">
        <v>7</v>
      </c>
      <c r="BL31" s="66">
        <v>11.3</v>
      </c>
      <c r="BM31" s="66">
        <f t="shared" si="6"/>
        <v>0</v>
      </c>
      <c r="BN31" s="66">
        <v>1</v>
      </c>
      <c r="BO31" s="67">
        <f t="shared" si="15"/>
        <v>0</v>
      </c>
      <c r="BP31" s="43"/>
      <c r="BQ31" s="43"/>
    </row>
    <row r="32" spans="1:67" ht="15">
      <c r="A32" s="53"/>
      <c r="B32" s="45"/>
      <c r="C32" s="46"/>
      <c r="D32" s="45"/>
      <c r="E32" s="46"/>
      <c r="F32" s="45"/>
      <c r="G32" s="46"/>
      <c r="H32" s="45"/>
      <c r="I32" s="45"/>
      <c r="J32" s="46"/>
      <c r="K32" s="45"/>
      <c r="L32" s="45"/>
      <c r="M32" s="46"/>
      <c r="N32" s="45"/>
      <c r="O32" s="46"/>
      <c r="P32" s="45"/>
      <c r="Q32" s="46"/>
      <c r="R32" s="45"/>
      <c r="S32" s="46"/>
      <c r="T32" s="45"/>
      <c r="U32" s="46"/>
      <c r="V32" s="45"/>
      <c r="W32" s="46"/>
      <c r="X32" s="45"/>
      <c r="Y32" s="46"/>
      <c r="Z32" s="45"/>
      <c r="AA32" s="46"/>
      <c r="AB32" s="45"/>
      <c r="AC32" s="46"/>
      <c r="AD32" s="45"/>
      <c r="AE32" s="46"/>
      <c r="AF32" s="66"/>
      <c r="AH32" s="65">
        <v>17</v>
      </c>
      <c r="AI32" s="66">
        <f t="shared" si="0"/>
        <v>0</v>
      </c>
      <c r="AJ32" s="66">
        <f t="shared" si="16"/>
        <v>0</v>
      </c>
      <c r="AK32" s="66">
        <v>2</v>
      </c>
      <c r="AL32" s="66">
        <v>1</v>
      </c>
      <c r="AM32" s="73">
        <v>7</v>
      </c>
      <c r="AN32" s="66">
        <v>11.3</v>
      </c>
      <c r="AO32" s="66">
        <f t="shared" si="8"/>
        <v>0.6194690265486725</v>
      </c>
      <c r="AP32" s="66">
        <v>1</v>
      </c>
      <c r="AQ32" s="66">
        <f t="shared" si="1"/>
        <v>0.6194690265486725</v>
      </c>
      <c r="AR32" s="67">
        <f t="shared" si="9"/>
        <v>0.9991435912075364</v>
      </c>
      <c r="AT32" s="65">
        <v>17</v>
      </c>
      <c r="AU32" s="66">
        <f t="shared" si="10"/>
        <v>0</v>
      </c>
      <c r="AV32" s="66">
        <f t="shared" si="11"/>
        <v>0</v>
      </c>
      <c r="AW32" s="66">
        <v>0</v>
      </c>
      <c r="AX32" s="66">
        <f t="shared" si="18"/>
        <v>0</v>
      </c>
      <c r="AY32" s="66">
        <v>7</v>
      </c>
      <c r="AZ32" s="66">
        <v>11.3</v>
      </c>
      <c r="BA32" s="66">
        <f t="shared" si="19"/>
        <v>0</v>
      </c>
      <c r="BB32" s="66">
        <v>1</v>
      </c>
      <c r="BC32" s="66">
        <f t="shared" si="2"/>
        <v>0</v>
      </c>
      <c r="BD32" s="67">
        <f t="shared" si="13"/>
        <v>0</v>
      </c>
      <c r="BF32" s="65">
        <v>17</v>
      </c>
      <c r="BG32" s="66">
        <f t="shared" si="14"/>
        <v>0</v>
      </c>
      <c r="BH32" s="66">
        <f t="shared" si="3"/>
        <v>0</v>
      </c>
      <c r="BI32" s="66">
        <f t="shared" si="4"/>
        <v>0</v>
      </c>
      <c r="BJ32" s="66">
        <f t="shared" si="5"/>
        <v>0</v>
      </c>
      <c r="BK32" s="66">
        <v>7</v>
      </c>
      <c r="BL32" s="66">
        <v>11.3</v>
      </c>
      <c r="BM32" s="66">
        <f t="shared" si="6"/>
        <v>0</v>
      </c>
      <c r="BN32" s="66">
        <v>1</v>
      </c>
      <c r="BO32" s="67">
        <f t="shared" si="15"/>
        <v>0</v>
      </c>
    </row>
    <row r="33" spans="1:67" ht="15">
      <c r="A33" s="53"/>
      <c r="B33" s="45"/>
      <c r="C33" s="46"/>
      <c r="D33" s="45"/>
      <c r="E33" s="46"/>
      <c r="F33" s="45"/>
      <c r="G33" s="46"/>
      <c r="H33" s="45"/>
      <c r="I33" s="45"/>
      <c r="J33" s="46"/>
      <c r="K33" s="45"/>
      <c r="L33" s="45"/>
      <c r="M33" s="46"/>
      <c r="N33" s="45"/>
      <c r="O33" s="46"/>
      <c r="P33" s="45"/>
      <c r="Q33" s="46"/>
      <c r="R33" s="45"/>
      <c r="S33" s="46"/>
      <c r="T33" s="45"/>
      <c r="U33" s="46"/>
      <c r="V33" s="45"/>
      <c r="W33" s="46"/>
      <c r="X33" s="45"/>
      <c r="Y33" s="46"/>
      <c r="Z33" s="45"/>
      <c r="AA33" s="46"/>
      <c r="AB33" s="45"/>
      <c r="AC33" s="46"/>
      <c r="AD33" s="45"/>
      <c r="AE33" s="46"/>
      <c r="AF33" s="66"/>
      <c r="AH33" s="65">
        <v>18</v>
      </c>
      <c r="AI33" s="66">
        <f t="shared" si="0"/>
        <v>0</v>
      </c>
      <c r="AJ33" s="66">
        <f t="shared" si="16"/>
        <v>0</v>
      </c>
      <c r="AK33" s="66">
        <v>0</v>
      </c>
      <c r="AL33" s="66">
        <v>0</v>
      </c>
      <c r="AM33" s="74">
        <v>7</v>
      </c>
      <c r="AN33" s="66">
        <v>11.3</v>
      </c>
      <c r="AO33" s="66">
        <f t="shared" si="8"/>
        <v>0</v>
      </c>
      <c r="AP33" s="66">
        <v>1</v>
      </c>
      <c r="AQ33" s="66">
        <f t="shared" si="1"/>
        <v>0</v>
      </c>
      <c r="AR33" s="67">
        <f t="shared" si="9"/>
        <v>0</v>
      </c>
      <c r="AT33" s="65">
        <v>18</v>
      </c>
      <c r="AU33" s="66">
        <f t="shared" si="10"/>
        <v>0</v>
      </c>
      <c r="AV33" s="66">
        <f t="shared" si="11"/>
        <v>0</v>
      </c>
      <c r="AW33" s="66">
        <v>0</v>
      </c>
      <c r="AX33" s="66">
        <f t="shared" si="18"/>
        <v>0</v>
      </c>
      <c r="AY33" s="66">
        <v>7</v>
      </c>
      <c r="AZ33" s="66">
        <v>11.3</v>
      </c>
      <c r="BA33" s="66">
        <f t="shared" si="19"/>
        <v>0</v>
      </c>
      <c r="BB33" s="66">
        <v>1</v>
      </c>
      <c r="BC33" s="66">
        <f t="shared" si="2"/>
        <v>0</v>
      </c>
      <c r="BD33" s="67">
        <f t="shared" si="13"/>
        <v>0</v>
      </c>
      <c r="BF33" s="65">
        <v>18</v>
      </c>
      <c r="BG33" s="66">
        <f t="shared" si="14"/>
        <v>0</v>
      </c>
      <c r="BH33" s="66">
        <f t="shared" si="3"/>
        <v>0</v>
      </c>
      <c r="BI33" s="66">
        <f t="shared" si="4"/>
        <v>0</v>
      </c>
      <c r="BJ33" s="66">
        <f t="shared" si="5"/>
        <v>0</v>
      </c>
      <c r="BK33" s="66">
        <v>7</v>
      </c>
      <c r="BL33" s="66">
        <v>11.3</v>
      </c>
      <c r="BM33" s="66">
        <f t="shared" si="6"/>
        <v>0</v>
      </c>
      <c r="BN33" s="66">
        <v>1</v>
      </c>
      <c r="BO33" s="67">
        <f t="shared" si="15"/>
        <v>0</v>
      </c>
    </row>
    <row r="34" spans="1:67" ht="15.75" thickBot="1">
      <c r="A34" s="53"/>
      <c r="B34" s="45"/>
      <c r="C34" s="46"/>
      <c r="D34" s="45"/>
      <c r="E34" s="46"/>
      <c r="F34" s="45"/>
      <c r="G34" s="46"/>
      <c r="H34" s="45"/>
      <c r="I34" s="45"/>
      <c r="J34" s="46"/>
      <c r="K34" s="45"/>
      <c r="L34" s="45"/>
      <c r="M34" s="46"/>
      <c r="N34" s="45"/>
      <c r="O34" s="46"/>
      <c r="P34" s="45"/>
      <c r="Q34" s="46"/>
      <c r="R34" s="45"/>
      <c r="S34" s="46"/>
      <c r="T34" s="45"/>
      <c r="U34" s="46"/>
      <c r="V34" s="45"/>
      <c r="W34" s="46"/>
      <c r="X34" s="45"/>
      <c r="Y34" s="46"/>
      <c r="Z34" s="45"/>
      <c r="AA34" s="46"/>
      <c r="AB34" s="45"/>
      <c r="AC34" s="46"/>
      <c r="AD34" s="45"/>
      <c r="AE34" s="46"/>
      <c r="AF34" s="66"/>
      <c r="AH34" s="69">
        <v>19</v>
      </c>
      <c r="AI34" s="66">
        <f t="shared" si="0"/>
        <v>0</v>
      </c>
      <c r="AJ34" s="66">
        <f t="shared" si="16"/>
        <v>0</v>
      </c>
      <c r="AK34" s="70">
        <v>0</v>
      </c>
      <c r="AL34" s="70">
        <v>0</v>
      </c>
      <c r="AM34" s="74">
        <v>7</v>
      </c>
      <c r="AN34" s="70">
        <v>11.3</v>
      </c>
      <c r="AO34" s="70">
        <f t="shared" si="8"/>
        <v>0</v>
      </c>
      <c r="AP34" s="66">
        <v>1</v>
      </c>
      <c r="AQ34" s="70">
        <f t="shared" si="1"/>
        <v>0</v>
      </c>
      <c r="AR34" s="67">
        <f t="shared" si="9"/>
        <v>0</v>
      </c>
      <c r="AT34" s="69">
        <v>19</v>
      </c>
      <c r="AU34" s="66">
        <f t="shared" si="10"/>
        <v>0</v>
      </c>
      <c r="AV34" s="66">
        <f t="shared" si="11"/>
        <v>0</v>
      </c>
      <c r="AW34" s="70">
        <v>0</v>
      </c>
      <c r="AX34" s="70">
        <f t="shared" si="18"/>
        <v>0</v>
      </c>
      <c r="AY34" s="70">
        <v>7</v>
      </c>
      <c r="AZ34" s="70">
        <v>11.3</v>
      </c>
      <c r="BA34" s="70">
        <f t="shared" si="19"/>
        <v>0</v>
      </c>
      <c r="BB34" s="66">
        <v>1</v>
      </c>
      <c r="BC34" s="70">
        <f t="shared" si="2"/>
        <v>0</v>
      </c>
      <c r="BD34" s="67">
        <f t="shared" si="13"/>
        <v>0</v>
      </c>
      <c r="BF34" s="69">
        <v>19</v>
      </c>
      <c r="BG34" s="66">
        <f t="shared" si="14"/>
        <v>0</v>
      </c>
      <c r="BH34" s="66">
        <f t="shared" si="3"/>
        <v>0</v>
      </c>
      <c r="BI34" s="70">
        <f t="shared" si="4"/>
        <v>0</v>
      </c>
      <c r="BJ34" s="70">
        <f t="shared" si="5"/>
        <v>0</v>
      </c>
      <c r="BK34" s="70">
        <v>7</v>
      </c>
      <c r="BL34" s="70">
        <v>11.3</v>
      </c>
      <c r="BM34" s="70">
        <f t="shared" si="6"/>
        <v>0</v>
      </c>
      <c r="BN34" s="66">
        <v>1</v>
      </c>
      <c r="BO34" s="67">
        <f t="shared" si="15"/>
        <v>0</v>
      </c>
    </row>
    <row r="35" spans="1:67" ht="15">
      <c r="A35" s="53"/>
      <c r="B35" s="45"/>
      <c r="C35" s="46"/>
      <c r="D35" s="45"/>
      <c r="E35" s="46"/>
      <c r="F35" s="45"/>
      <c r="G35" s="46"/>
      <c r="H35" s="45"/>
      <c r="I35" s="45"/>
      <c r="J35" s="46"/>
      <c r="K35" s="45"/>
      <c r="L35" s="45"/>
      <c r="M35" s="46"/>
      <c r="N35" s="45"/>
      <c r="O35" s="46"/>
      <c r="P35" s="45"/>
      <c r="Q35" s="46"/>
      <c r="R35" s="45"/>
      <c r="S35" s="46"/>
      <c r="T35" s="45"/>
      <c r="U35" s="46"/>
      <c r="V35" s="45"/>
      <c r="W35" s="46"/>
      <c r="X35" s="45"/>
      <c r="Y35" s="46"/>
      <c r="Z35" s="45"/>
      <c r="AA35" s="46"/>
      <c r="AB35" s="45"/>
      <c r="AC35" s="46"/>
      <c r="AD35" s="45"/>
      <c r="AE35" s="46"/>
      <c r="AF35" s="66"/>
      <c r="AO35" s="24">
        <f>SUM(AO16:AO34)</f>
        <v>116.81415929203537</v>
      </c>
      <c r="AQ35" s="24">
        <f>SUM(AQ16:AQ34)</f>
        <v>116.81415929203537</v>
      </c>
      <c r="AR35" s="24">
        <f>AO35/0.62</f>
        <v>188.40993434199254</v>
      </c>
      <c r="BA35" s="24">
        <f>SUM(BA16:BA34)</f>
        <v>18.05309734513274</v>
      </c>
      <c r="BC35" s="24">
        <f>SUM(BC16:BC34)</f>
        <v>18.05309734513274</v>
      </c>
      <c r="BD35" s="24">
        <f>BA35/0.62</f>
        <v>29.117898943762487</v>
      </c>
      <c r="BM35" s="24">
        <f>SUM(BM16:BM34)</f>
        <v>123.1858407079646</v>
      </c>
      <c r="BO35" s="67">
        <f t="shared" si="15"/>
        <v>198.68683985155582</v>
      </c>
    </row>
    <row r="36" spans="1:32" ht="15">
      <c r="A36" s="53"/>
      <c r="B36" s="45"/>
      <c r="C36" s="46"/>
      <c r="D36" s="45"/>
      <c r="E36" s="46"/>
      <c r="F36" s="45"/>
      <c r="G36" s="46"/>
      <c r="H36" s="45"/>
      <c r="I36" s="45"/>
      <c r="J36" s="46"/>
      <c r="K36" s="45"/>
      <c r="L36" s="45"/>
      <c r="M36" s="46"/>
      <c r="N36" s="45"/>
      <c r="O36" s="46"/>
      <c r="P36" s="45"/>
      <c r="Q36" s="46"/>
      <c r="R36" s="45"/>
      <c r="S36" s="46"/>
      <c r="T36" s="45"/>
      <c r="U36" s="46"/>
      <c r="V36" s="45"/>
      <c r="W36" s="46"/>
      <c r="X36" s="45"/>
      <c r="Y36" s="46"/>
      <c r="Z36" s="45"/>
      <c r="AA36" s="46"/>
      <c r="AB36" s="45"/>
      <c r="AC36" s="46"/>
      <c r="AD36" s="45"/>
      <c r="AE36" s="46"/>
      <c r="AF36" s="66"/>
    </row>
    <row r="37" spans="1:32" ht="15.75" thickBot="1">
      <c r="A37" s="54"/>
      <c r="B37" s="55"/>
      <c r="C37" s="56"/>
      <c r="D37" s="55"/>
      <c r="E37" s="56"/>
      <c r="F37" s="55"/>
      <c r="G37" s="56"/>
      <c r="H37" s="55"/>
      <c r="I37" s="55"/>
      <c r="J37" s="56"/>
      <c r="K37" s="55"/>
      <c r="L37" s="55"/>
      <c r="M37" s="56"/>
      <c r="N37" s="55"/>
      <c r="O37" s="56"/>
      <c r="P37" s="55"/>
      <c r="Q37" s="56"/>
      <c r="R37" s="55"/>
      <c r="S37" s="56"/>
      <c r="T37" s="55"/>
      <c r="U37" s="56"/>
      <c r="V37" s="55"/>
      <c r="W37" s="56"/>
      <c r="X37" s="55"/>
      <c r="Y37" s="56"/>
      <c r="Z37" s="55"/>
      <c r="AA37" s="56"/>
      <c r="AB37" s="55"/>
      <c r="AC37" s="56"/>
      <c r="AD37" s="55"/>
      <c r="AE37" s="56"/>
      <c r="AF37" s="55"/>
    </row>
    <row r="38" ht="15.75" thickBot="1"/>
    <row r="39" spans="1:3" ht="15.75" thickBot="1">
      <c r="A39" s="57" t="s">
        <v>8</v>
      </c>
      <c r="B39" s="183" t="s">
        <v>42</v>
      </c>
      <c r="C39" s="184"/>
    </row>
    <row r="40" spans="1:3" ht="15">
      <c r="A40" s="58">
        <v>38701</v>
      </c>
      <c r="B40" s="24">
        <v>41</v>
      </c>
      <c r="C40" s="48"/>
    </row>
    <row r="41" spans="1:3" ht="15">
      <c r="A41" s="59">
        <v>38363</v>
      </c>
      <c r="B41" s="47">
        <v>180</v>
      </c>
      <c r="C41" s="48"/>
    </row>
    <row r="42" spans="1:3" ht="15.75" thickBot="1">
      <c r="A42" s="60">
        <v>38390</v>
      </c>
      <c r="B42" s="61">
        <v>142</v>
      </c>
      <c r="C42" s="52"/>
    </row>
    <row r="44" spans="1:10" ht="16.5" thickBot="1">
      <c r="A44" s="33" t="s">
        <v>43</v>
      </c>
      <c r="C44" s="185" t="s">
        <v>50</v>
      </c>
      <c r="D44" s="185"/>
      <c r="J44" s="33" t="s">
        <v>54</v>
      </c>
    </row>
    <row r="45" spans="1:10" ht="15">
      <c r="A45" s="24" t="s">
        <v>44</v>
      </c>
      <c r="C45" s="24" t="s">
        <v>51</v>
      </c>
      <c r="J45" s="24" t="s">
        <v>55</v>
      </c>
    </row>
    <row r="46" spans="1:10" ht="15">
      <c r="A46" s="24" t="s">
        <v>45</v>
      </c>
      <c r="C46" s="24" t="s">
        <v>52</v>
      </c>
      <c r="J46" s="24" t="s">
        <v>56</v>
      </c>
    </row>
    <row r="47" spans="1:10" ht="15">
      <c r="A47" s="24" t="s">
        <v>46</v>
      </c>
      <c r="C47" s="24" t="s">
        <v>53</v>
      </c>
      <c r="J47" s="24" t="s">
        <v>57</v>
      </c>
    </row>
    <row r="48" spans="1:10" ht="15">
      <c r="A48" s="24" t="s">
        <v>47</v>
      </c>
      <c r="J48" s="24" t="s">
        <v>58</v>
      </c>
    </row>
    <row r="49" ht="15">
      <c r="A49" s="24" t="s">
        <v>48</v>
      </c>
    </row>
    <row r="50" ht="15">
      <c r="A50" s="24" t="s">
        <v>49</v>
      </c>
    </row>
    <row r="52" spans="1:2" ht="15.75">
      <c r="A52" s="25" t="s">
        <v>8</v>
      </c>
      <c r="B52" s="25" t="s">
        <v>39</v>
      </c>
    </row>
    <row r="53" spans="1:2" ht="15">
      <c r="A53" s="58">
        <v>38325</v>
      </c>
      <c r="B53" s="24" t="s">
        <v>82</v>
      </c>
    </row>
    <row r="54" ht="15">
      <c r="A54" s="58"/>
    </row>
  </sheetData>
  <mergeCells count="20">
    <mergeCell ref="G3:H3"/>
    <mergeCell ref="I14:J14"/>
    <mergeCell ref="AC14:AE14"/>
    <mergeCell ref="AB13:AE13"/>
    <mergeCell ref="N14:Q14"/>
    <mergeCell ref="L13:Q13"/>
    <mergeCell ref="R14:U14"/>
    <mergeCell ref="L14:M14"/>
    <mergeCell ref="V14:AA14"/>
    <mergeCell ref="R13:AA13"/>
    <mergeCell ref="B39:C39"/>
    <mergeCell ref="C44:D44"/>
    <mergeCell ref="P2:Q2"/>
    <mergeCell ref="F1:M1"/>
    <mergeCell ref="I3:L3"/>
    <mergeCell ref="B8:AE10"/>
    <mergeCell ref="R2:S2"/>
    <mergeCell ref="R3:S3"/>
    <mergeCell ref="C14:E14"/>
    <mergeCell ref="F14:H14"/>
  </mergeCells>
  <printOptions/>
  <pageMargins left="0.75" right="0.75" top="1" bottom="1" header="0.5" footer="0.5"/>
  <pageSetup horizontalDpi="300" verticalDpi="300" orientation="landscape" scale="43" r:id="rId1"/>
</worksheet>
</file>

<file path=xl/worksheets/sheet3.xml><?xml version="1.0" encoding="utf-8"?>
<worksheet xmlns="http://schemas.openxmlformats.org/spreadsheetml/2006/main" xmlns:r="http://schemas.openxmlformats.org/officeDocument/2006/relationships">
  <dimension ref="A1:BP54"/>
  <sheetViews>
    <sheetView workbookViewId="0" topLeftCell="V1">
      <selection activeCell="BA21" sqref="BA21"/>
    </sheetView>
  </sheetViews>
  <sheetFormatPr defaultColWidth="9.140625" defaultRowHeight="12.75"/>
  <sheetData>
    <row r="1" spans="6:13" ht="16.5" thickBot="1">
      <c r="F1" s="186" t="s">
        <v>101</v>
      </c>
      <c r="G1" s="186"/>
      <c r="H1" s="186"/>
      <c r="I1" s="186"/>
      <c r="J1" s="186"/>
      <c r="K1" s="186"/>
      <c r="L1" s="186"/>
      <c r="M1" s="186"/>
    </row>
    <row r="2" spans="1:35" ht="15.75" thickBot="1">
      <c r="A2" s="78" t="s">
        <v>102</v>
      </c>
      <c r="C2" s="24">
        <v>22319</v>
      </c>
      <c r="P2" s="204" t="s">
        <v>1</v>
      </c>
      <c r="Q2" s="204"/>
      <c r="R2" s="209" t="s">
        <v>30</v>
      </c>
      <c r="S2" s="209"/>
      <c r="AH2" s="210" t="s">
        <v>103</v>
      </c>
      <c r="AI2" s="211"/>
    </row>
    <row r="3" spans="1:36" ht="15.75" thickBot="1">
      <c r="A3" s="79" t="s">
        <v>104</v>
      </c>
      <c r="C3" s="24">
        <v>2</v>
      </c>
      <c r="G3" s="204" t="s">
        <v>0</v>
      </c>
      <c r="H3" s="204"/>
      <c r="I3" s="206" t="s">
        <v>114</v>
      </c>
      <c r="J3" s="207"/>
      <c r="K3" s="207"/>
      <c r="L3" s="207"/>
      <c r="P3" s="79" t="s">
        <v>2</v>
      </c>
      <c r="R3" s="208" t="s">
        <v>105</v>
      </c>
      <c r="S3" s="208"/>
      <c r="AH3" s="80" t="s">
        <v>75</v>
      </c>
      <c r="AI3" s="81" t="s">
        <v>77</v>
      </c>
      <c r="AJ3" s="80" t="s">
        <v>78</v>
      </c>
    </row>
    <row r="4" spans="1:36" ht="12.75">
      <c r="A4" s="78" t="s">
        <v>35</v>
      </c>
      <c r="C4">
        <v>1</v>
      </c>
      <c r="G4" s="204" t="s">
        <v>106</v>
      </c>
      <c r="H4" s="204"/>
      <c r="I4" s="146">
        <v>1</v>
      </c>
      <c r="J4" t="s">
        <v>76</v>
      </c>
      <c r="P4" s="79" t="s">
        <v>3</v>
      </c>
      <c r="AG4" s="82" t="s">
        <v>107</v>
      </c>
      <c r="AH4" s="2">
        <f>SUM(AO16:AO29)</f>
        <v>44.911504424778755</v>
      </c>
      <c r="AI4" s="14">
        <f>SUM(AQ16:AQ29)</f>
        <v>44.911504424778755</v>
      </c>
      <c r="AJ4" s="83">
        <f>SUM(AR16:AR29)</f>
        <v>166.33890527695837</v>
      </c>
    </row>
    <row r="5" spans="1:36" ht="15.75" thickBot="1">
      <c r="A5" s="78" t="s">
        <v>36</v>
      </c>
      <c r="B5" t="s">
        <v>108</v>
      </c>
      <c r="I5" s="147">
        <v>0.62</v>
      </c>
      <c r="J5" t="s">
        <v>109</v>
      </c>
      <c r="P5" s="79" t="s">
        <v>4</v>
      </c>
      <c r="Q5" s="84">
        <v>0</v>
      </c>
      <c r="R5" s="79" t="s">
        <v>5</v>
      </c>
      <c r="S5" s="84">
        <v>1</v>
      </c>
      <c r="T5" s="79" t="s">
        <v>6</v>
      </c>
      <c r="U5" s="84">
        <v>0</v>
      </c>
      <c r="AG5" s="85" t="s">
        <v>110</v>
      </c>
      <c r="AH5" s="5">
        <f>SUM(BA16:BA29)</f>
        <v>8.805309734513273</v>
      </c>
      <c r="AI5" s="15">
        <f>SUM(BC16:BC29)</f>
        <v>8.805309734513273</v>
      </c>
      <c r="AJ5" s="86">
        <f>SUM(BD16:BD29)</f>
        <v>32.61225827597509</v>
      </c>
    </row>
    <row r="6" spans="1:36" ht="16.5" thickBot="1">
      <c r="A6" s="78" t="s">
        <v>37</v>
      </c>
      <c r="B6" t="s">
        <v>111</v>
      </c>
      <c r="G6" s="25" t="s">
        <v>60</v>
      </c>
      <c r="H6" s="24"/>
      <c r="I6" s="25" t="s">
        <v>61</v>
      </c>
      <c r="J6" s="24"/>
      <c r="K6" s="25" t="s">
        <v>62</v>
      </c>
      <c r="L6" s="24"/>
      <c r="M6" s="25" t="s">
        <v>63</v>
      </c>
      <c r="N6" s="24"/>
      <c r="AG6" s="87" t="s">
        <v>112</v>
      </c>
      <c r="AH6" s="23">
        <f>SUM(BM16:BM29)</f>
        <v>53.71681415929203</v>
      </c>
      <c r="AI6" s="88">
        <f>SUM(BO16:BO29)</f>
        <v>53.71681415929203</v>
      </c>
      <c r="AJ6" s="89">
        <f>AJ4+AJ5</f>
        <v>198.95116355293345</v>
      </c>
    </row>
    <row r="7" spans="1:14" ht="12.75">
      <c r="A7" s="78" t="s">
        <v>38</v>
      </c>
      <c r="B7" t="s">
        <v>113</v>
      </c>
      <c r="G7" s="205">
        <v>409776</v>
      </c>
      <c r="H7" s="205"/>
      <c r="I7" s="205">
        <v>4813209</v>
      </c>
      <c r="J7" s="205"/>
      <c r="K7" s="205">
        <v>408866</v>
      </c>
      <c r="L7" s="205"/>
      <c r="M7" s="205">
        <v>4813413</v>
      </c>
      <c r="N7" s="205"/>
    </row>
    <row r="8" ht="12.75">
      <c r="A8" s="90"/>
    </row>
    <row r="9" spans="1:32" ht="12.75">
      <c r="A9" s="204" t="s">
        <v>7</v>
      </c>
      <c r="B9" s="204"/>
      <c r="C9" s="188" t="s">
        <v>93</v>
      </c>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row>
    <row r="10" spans="2:32" ht="12.75">
      <c r="B10" s="91"/>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row>
    <row r="11" spans="3:32" ht="12.75">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row>
    <row r="12" ht="13.5" thickBot="1"/>
    <row r="13" spans="1:32" ht="13.5" thickBot="1">
      <c r="A13" s="92"/>
      <c r="B13" s="93"/>
      <c r="C13" s="94"/>
      <c r="D13" s="94"/>
      <c r="E13" s="95"/>
      <c r="F13" s="92"/>
      <c r="G13" s="94"/>
      <c r="H13" s="94"/>
      <c r="I13" s="92"/>
      <c r="J13" s="95"/>
      <c r="K13" s="95"/>
      <c r="L13" s="198" t="s">
        <v>24</v>
      </c>
      <c r="M13" s="199"/>
      <c r="N13" s="199"/>
      <c r="O13" s="199"/>
      <c r="P13" s="199"/>
      <c r="Q13" s="200"/>
      <c r="R13" s="198" t="s">
        <v>30</v>
      </c>
      <c r="S13" s="199"/>
      <c r="T13" s="199"/>
      <c r="U13" s="199"/>
      <c r="V13" s="199"/>
      <c r="W13" s="199"/>
      <c r="X13" s="199"/>
      <c r="Y13" s="199"/>
      <c r="Z13" s="199"/>
      <c r="AA13" s="200"/>
      <c r="AB13" s="198" t="s">
        <v>31</v>
      </c>
      <c r="AC13" s="199"/>
      <c r="AD13" s="199"/>
      <c r="AE13" s="200"/>
      <c r="AF13" s="93" t="s">
        <v>115</v>
      </c>
    </row>
    <row r="14" spans="1:67" ht="13.5" thickBot="1">
      <c r="A14" s="99" t="s">
        <v>8</v>
      </c>
      <c r="B14" s="100" t="s">
        <v>10</v>
      </c>
      <c r="C14" s="201" t="s">
        <v>33</v>
      </c>
      <c r="D14" s="197"/>
      <c r="E14" s="202"/>
      <c r="F14" s="203" t="s">
        <v>15</v>
      </c>
      <c r="G14" s="197"/>
      <c r="H14" s="197"/>
      <c r="I14" s="203" t="s">
        <v>39</v>
      </c>
      <c r="J14" s="202"/>
      <c r="K14" s="102" t="s">
        <v>17</v>
      </c>
      <c r="L14" s="198" t="s">
        <v>18</v>
      </c>
      <c r="M14" s="200"/>
      <c r="N14" s="198" t="s">
        <v>21</v>
      </c>
      <c r="O14" s="199"/>
      <c r="P14" s="199"/>
      <c r="Q14" s="200"/>
      <c r="R14" s="198" t="s">
        <v>18</v>
      </c>
      <c r="S14" s="199"/>
      <c r="T14" s="199"/>
      <c r="U14" s="200"/>
      <c r="V14" s="198" t="s">
        <v>21</v>
      </c>
      <c r="W14" s="199"/>
      <c r="X14" s="199"/>
      <c r="Y14" s="199"/>
      <c r="Z14" s="199"/>
      <c r="AA14" s="200"/>
      <c r="AB14" s="103" t="s">
        <v>18</v>
      </c>
      <c r="AC14" s="198" t="s">
        <v>21</v>
      </c>
      <c r="AD14" s="199"/>
      <c r="AE14" s="200"/>
      <c r="AF14" s="100"/>
      <c r="AH14" s="79" t="s">
        <v>65</v>
      </c>
      <c r="AT14" s="79" t="s">
        <v>66</v>
      </c>
      <c r="BF14" s="79" t="s">
        <v>67</v>
      </c>
      <c r="BG14" s="79"/>
      <c r="BH14" s="79"/>
      <c r="BI14" s="79"/>
      <c r="BJ14" s="79"/>
      <c r="BK14" s="79"/>
      <c r="BL14" s="79"/>
      <c r="BM14" s="79"/>
      <c r="BN14" s="79"/>
      <c r="BO14" s="79"/>
    </row>
    <row r="15" spans="1:68" ht="13.5" thickBot="1">
      <c r="A15" s="99" t="s">
        <v>9</v>
      </c>
      <c r="B15" s="103" t="s">
        <v>11</v>
      </c>
      <c r="C15" s="98" t="s">
        <v>12</v>
      </c>
      <c r="D15" s="97" t="s">
        <v>13</v>
      </c>
      <c r="E15" s="97" t="s">
        <v>14</v>
      </c>
      <c r="F15" s="96" t="s">
        <v>4</v>
      </c>
      <c r="G15" s="97" t="s">
        <v>5</v>
      </c>
      <c r="H15" s="98" t="s">
        <v>16</v>
      </c>
      <c r="I15" s="104" t="s">
        <v>40</v>
      </c>
      <c r="J15" s="98" t="s">
        <v>41</v>
      </c>
      <c r="K15" s="102"/>
      <c r="L15" s="105" t="s">
        <v>19</v>
      </c>
      <c r="M15" s="106" t="s">
        <v>20</v>
      </c>
      <c r="N15" s="105" t="s">
        <v>22</v>
      </c>
      <c r="O15" s="101" t="s">
        <v>13</v>
      </c>
      <c r="P15" s="101" t="s">
        <v>20</v>
      </c>
      <c r="Q15" s="106" t="s">
        <v>23</v>
      </c>
      <c r="R15" s="107" t="s">
        <v>25</v>
      </c>
      <c r="S15" s="108" t="s">
        <v>26</v>
      </c>
      <c r="T15" s="108" t="s">
        <v>27</v>
      </c>
      <c r="U15" s="109" t="s">
        <v>20</v>
      </c>
      <c r="V15" s="110" t="s">
        <v>22</v>
      </c>
      <c r="W15" s="111" t="s">
        <v>13</v>
      </c>
      <c r="X15" s="111" t="s">
        <v>20</v>
      </c>
      <c r="Y15" s="111" t="s">
        <v>23</v>
      </c>
      <c r="Z15" s="111" t="s">
        <v>28</v>
      </c>
      <c r="AA15" s="112" t="s">
        <v>29</v>
      </c>
      <c r="AB15" s="113" t="s">
        <v>19</v>
      </c>
      <c r="AC15" s="110" t="s">
        <v>22</v>
      </c>
      <c r="AD15" s="111" t="s">
        <v>13</v>
      </c>
      <c r="AE15" s="112" t="s">
        <v>23</v>
      </c>
      <c r="AF15" s="159"/>
      <c r="AH15" s="160" t="s">
        <v>68</v>
      </c>
      <c r="AI15" s="152" t="s">
        <v>69</v>
      </c>
      <c r="AJ15" s="152" t="s">
        <v>70</v>
      </c>
      <c r="AK15" s="152" t="s">
        <v>71</v>
      </c>
      <c r="AL15" s="152" t="s">
        <v>72</v>
      </c>
      <c r="AM15" s="152" t="s">
        <v>73</v>
      </c>
      <c r="AN15" s="152" t="s">
        <v>74</v>
      </c>
      <c r="AO15" s="152" t="s">
        <v>75</v>
      </c>
      <c r="AP15" s="152" t="s">
        <v>76</v>
      </c>
      <c r="AQ15" s="161" t="s">
        <v>77</v>
      </c>
      <c r="AR15" s="114" t="s">
        <v>78</v>
      </c>
      <c r="AT15" s="92" t="s">
        <v>68</v>
      </c>
      <c r="AU15" s="152" t="s">
        <v>69</v>
      </c>
      <c r="AV15" s="152" t="s">
        <v>70</v>
      </c>
      <c r="AW15" s="94" t="s">
        <v>71</v>
      </c>
      <c r="AX15" s="94" t="s">
        <v>72</v>
      </c>
      <c r="AY15" s="94" t="s">
        <v>73</v>
      </c>
      <c r="AZ15" s="94" t="s">
        <v>74</v>
      </c>
      <c r="BA15" s="94" t="s">
        <v>75</v>
      </c>
      <c r="BB15" s="94" t="s">
        <v>76</v>
      </c>
      <c r="BC15" s="95" t="s">
        <v>77</v>
      </c>
      <c r="BD15" s="114" t="s">
        <v>78</v>
      </c>
      <c r="BF15" s="92" t="s">
        <v>68</v>
      </c>
      <c r="BG15" s="94" t="s">
        <v>69</v>
      </c>
      <c r="BH15" s="94" t="s">
        <v>70</v>
      </c>
      <c r="BI15" s="94" t="s">
        <v>71</v>
      </c>
      <c r="BJ15" s="94" t="s">
        <v>72</v>
      </c>
      <c r="BK15" s="94" t="s">
        <v>73</v>
      </c>
      <c r="BL15" s="94" t="s">
        <v>74</v>
      </c>
      <c r="BM15" s="94" t="s">
        <v>75</v>
      </c>
      <c r="BN15" s="94" t="s">
        <v>76</v>
      </c>
      <c r="BO15" s="95" t="s">
        <v>77</v>
      </c>
      <c r="BP15" s="114" t="s">
        <v>78</v>
      </c>
    </row>
    <row r="16" spans="1:68" ht="13.5" thickBot="1">
      <c r="A16" s="115">
        <v>38671</v>
      </c>
      <c r="B16" s="116">
        <v>69</v>
      </c>
      <c r="C16" s="117" t="s">
        <v>95</v>
      </c>
      <c r="D16" s="116" t="s">
        <v>22</v>
      </c>
      <c r="E16" s="117">
        <v>1</v>
      </c>
      <c r="F16" s="116" t="s">
        <v>81</v>
      </c>
      <c r="G16" s="116" t="s">
        <v>81</v>
      </c>
      <c r="H16" s="116" t="s">
        <v>81</v>
      </c>
      <c r="I16" s="117">
        <v>11</v>
      </c>
      <c r="J16" s="116" t="s">
        <v>81</v>
      </c>
      <c r="K16" s="118">
        <v>0</v>
      </c>
      <c r="L16" s="119" t="s">
        <v>81</v>
      </c>
      <c r="M16" s="119" t="s">
        <v>81</v>
      </c>
      <c r="N16" s="119" t="s">
        <v>81</v>
      </c>
      <c r="O16" s="119" t="s">
        <v>81</v>
      </c>
      <c r="P16" s="119" t="s">
        <v>81</v>
      </c>
      <c r="Q16" s="119" t="s">
        <v>81</v>
      </c>
      <c r="R16" s="119" t="s">
        <v>81</v>
      </c>
      <c r="S16" s="119" t="s">
        <v>81</v>
      </c>
      <c r="T16" s="119" t="s">
        <v>81</v>
      </c>
      <c r="U16" s="119" t="s">
        <v>81</v>
      </c>
      <c r="V16" s="119" t="s">
        <v>81</v>
      </c>
      <c r="W16" s="119" t="s">
        <v>81</v>
      </c>
      <c r="X16" s="119" t="s">
        <v>81</v>
      </c>
      <c r="Y16" s="119" t="s">
        <v>81</v>
      </c>
      <c r="Z16" s="119" t="s">
        <v>81</v>
      </c>
      <c r="AA16" s="119" t="s">
        <v>81</v>
      </c>
      <c r="AB16" s="119" t="s">
        <v>81</v>
      </c>
      <c r="AC16" s="119" t="s">
        <v>81</v>
      </c>
      <c r="AD16" s="119" t="s">
        <v>81</v>
      </c>
      <c r="AE16" s="119" t="s">
        <v>81</v>
      </c>
      <c r="AF16" s="119" t="s">
        <v>81</v>
      </c>
      <c r="AH16" s="85">
        <v>1</v>
      </c>
      <c r="AI16" s="22">
        <f>SUM(R16:T16)</f>
        <v>0</v>
      </c>
      <c r="AJ16" s="22">
        <f>SUM(R17:T17)</f>
        <v>0</v>
      </c>
      <c r="AK16" s="22">
        <f>SUM(AI16:AJ16)</f>
        <v>0</v>
      </c>
      <c r="AL16" s="22">
        <f>AK16/2</f>
        <v>0</v>
      </c>
      <c r="AM16" s="22">
        <v>7</v>
      </c>
      <c r="AN16" s="22">
        <v>11.3</v>
      </c>
      <c r="AO16" s="22">
        <f>(AL16*AM16)/AN16</f>
        <v>0</v>
      </c>
      <c r="AP16" s="125">
        <f>I4</f>
        <v>1</v>
      </c>
      <c r="AQ16" s="126">
        <f>AO16/AP16</f>
        <v>0</v>
      </c>
      <c r="AR16" s="22">
        <f>+AO16/0.27</f>
        <v>0</v>
      </c>
      <c r="AT16" s="82">
        <v>1</v>
      </c>
      <c r="AU16" s="22">
        <f>SUM(U16)</f>
        <v>0</v>
      </c>
      <c r="AV16" s="22">
        <f>SUM(U17)</f>
        <v>0</v>
      </c>
      <c r="AW16" s="120">
        <f>SUM(AU16:AV16)</f>
        <v>0</v>
      </c>
      <c r="AX16" s="120">
        <f>AW16/2</f>
        <v>0</v>
      </c>
      <c r="AY16" s="22">
        <v>7</v>
      </c>
      <c r="AZ16" s="120">
        <v>11.3</v>
      </c>
      <c r="BA16" s="120">
        <f>(AX16*AY16)/AZ16</f>
        <v>0</v>
      </c>
      <c r="BB16" s="121">
        <f>I4</f>
        <v>1</v>
      </c>
      <c r="BC16" s="81">
        <f>BA16/BB16</f>
        <v>0</v>
      </c>
      <c r="BD16" s="22">
        <f>+BA16/0.27</f>
        <v>0</v>
      </c>
      <c r="BF16" s="82">
        <v>1</v>
      </c>
      <c r="BG16" s="120">
        <f aca="true" t="shared" si="0" ref="BG16:BG36">SUM(R16:U16)</f>
        <v>0</v>
      </c>
      <c r="BH16" s="120">
        <f aca="true" t="shared" si="1" ref="BH16:BH36">SUM(R17:U17)</f>
        <v>0</v>
      </c>
      <c r="BI16" s="120">
        <f>SUM(BG16:BH16)</f>
        <v>0</v>
      </c>
      <c r="BJ16" s="120">
        <f>BI16/2</f>
        <v>0</v>
      </c>
      <c r="BK16" s="22">
        <v>7</v>
      </c>
      <c r="BL16" s="120">
        <v>11.3</v>
      </c>
      <c r="BM16" s="120">
        <f>(BJ16*BK16)/BL16</f>
        <v>0</v>
      </c>
      <c r="BN16" s="121">
        <f>I4</f>
        <v>1</v>
      </c>
      <c r="BO16" s="81">
        <f>BM16/BN16</f>
        <v>0</v>
      </c>
      <c r="BP16" s="22">
        <f>+BM16/0.27</f>
        <v>0</v>
      </c>
    </row>
    <row r="17" spans="1:68" ht="12.75">
      <c r="A17" s="122">
        <v>38678</v>
      </c>
      <c r="B17" s="123">
        <v>69</v>
      </c>
      <c r="C17" s="124" t="s">
        <v>95</v>
      </c>
      <c r="D17" s="123" t="s">
        <v>22</v>
      </c>
      <c r="E17" s="124">
        <v>1</v>
      </c>
      <c r="F17" s="116" t="s">
        <v>81</v>
      </c>
      <c r="G17" s="116" t="s">
        <v>81</v>
      </c>
      <c r="H17" s="116" t="s">
        <v>81</v>
      </c>
      <c r="I17" s="117">
        <v>11</v>
      </c>
      <c r="J17" s="116" t="s">
        <v>81</v>
      </c>
      <c r="K17" s="124">
        <v>0</v>
      </c>
      <c r="L17" s="119" t="s">
        <v>81</v>
      </c>
      <c r="M17" s="119" t="s">
        <v>81</v>
      </c>
      <c r="N17" s="119" t="s">
        <v>81</v>
      </c>
      <c r="O17" s="119" t="s">
        <v>81</v>
      </c>
      <c r="P17" s="119" t="s">
        <v>81</v>
      </c>
      <c r="Q17" s="119" t="s">
        <v>81</v>
      </c>
      <c r="R17" s="119" t="s">
        <v>81</v>
      </c>
      <c r="S17" s="119" t="s">
        <v>81</v>
      </c>
      <c r="T17" s="119" t="s">
        <v>81</v>
      </c>
      <c r="U17" s="119" t="s">
        <v>81</v>
      </c>
      <c r="V17" s="119" t="s">
        <v>81</v>
      </c>
      <c r="W17" s="119" t="s">
        <v>81</v>
      </c>
      <c r="X17" s="119" t="s">
        <v>81</v>
      </c>
      <c r="Y17" s="119" t="s">
        <v>81</v>
      </c>
      <c r="Z17" s="119" t="s">
        <v>81</v>
      </c>
      <c r="AA17" s="119" t="s">
        <v>81</v>
      </c>
      <c r="AB17" s="119" t="s">
        <v>81</v>
      </c>
      <c r="AC17" s="119" t="s">
        <v>81</v>
      </c>
      <c r="AD17" s="119" t="s">
        <v>81</v>
      </c>
      <c r="AE17" s="119" t="s">
        <v>81</v>
      </c>
      <c r="AF17" s="119" t="s">
        <v>81</v>
      </c>
      <c r="AH17" s="85">
        <v>2</v>
      </c>
      <c r="AI17" s="22">
        <f aca="true" t="shared" si="2" ref="AI17:AI25">SUM(R17:T17)</f>
        <v>0</v>
      </c>
      <c r="AJ17" s="22">
        <f aca="true" t="shared" si="3" ref="AJ17:AJ25">SUM(R18:T18)</f>
        <v>0</v>
      </c>
      <c r="AK17" s="22">
        <f aca="true" t="shared" si="4" ref="AK17:AK25">SUM(AI17:AJ17)</f>
        <v>0</v>
      </c>
      <c r="AL17" s="22">
        <f aca="true" t="shared" si="5" ref="AL17:AL36">AK17/2</f>
        <v>0</v>
      </c>
      <c r="AM17" s="22">
        <v>7</v>
      </c>
      <c r="AN17" s="22">
        <v>11.3</v>
      </c>
      <c r="AO17" s="22">
        <f aca="true" t="shared" si="6" ref="AO17:AO25">(AL17*AM17)/AN17</f>
        <v>0</v>
      </c>
      <c r="AP17" s="125">
        <f>I4</f>
        <v>1</v>
      </c>
      <c r="AQ17" s="126">
        <f aca="true" t="shared" si="7" ref="AQ17:AQ25">AO17/AP17</f>
        <v>0</v>
      </c>
      <c r="AR17" s="22">
        <f aca="true" t="shared" si="8" ref="AR17:AR36">+AO17/0.27</f>
        <v>0</v>
      </c>
      <c r="AT17" s="85">
        <v>2</v>
      </c>
      <c r="AU17" s="22">
        <f aca="true" t="shared" si="9" ref="AU17:AU35">SUM(U17)</f>
        <v>0</v>
      </c>
      <c r="AV17" s="22">
        <f aca="true" t="shared" si="10" ref="AV17:AV36">SUM(U18)</f>
        <v>0</v>
      </c>
      <c r="AW17" s="22">
        <f aca="true" t="shared" si="11" ref="AW17:AW25">SUM(AU17:AV17)</f>
        <v>0</v>
      </c>
      <c r="AX17" s="22">
        <f aca="true" t="shared" si="12" ref="AX17:AX36">AW17/2</f>
        <v>0</v>
      </c>
      <c r="AY17" s="22">
        <v>7</v>
      </c>
      <c r="AZ17" s="22">
        <v>11.3</v>
      </c>
      <c r="BA17" s="22">
        <f aca="true" t="shared" si="13" ref="BA17:BA25">(AX17*AY17)/AZ17</f>
        <v>0</v>
      </c>
      <c r="BB17" s="125">
        <f>I4</f>
        <v>1</v>
      </c>
      <c r="BC17" s="126">
        <f aca="true" t="shared" si="14" ref="BC17:BC25">BA17/BB17</f>
        <v>0</v>
      </c>
      <c r="BD17" s="22">
        <f aca="true" t="shared" si="15" ref="BD17:BD36">+BA17/0.27</f>
        <v>0</v>
      </c>
      <c r="BF17" s="85">
        <v>2</v>
      </c>
      <c r="BG17" s="22">
        <f t="shared" si="0"/>
        <v>0</v>
      </c>
      <c r="BH17" s="22">
        <f t="shared" si="1"/>
        <v>0</v>
      </c>
      <c r="BI17" s="22">
        <f aca="true" t="shared" si="16" ref="BI17:BI25">SUM(BG17:BH17)</f>
        <v>0</v>
      </c>
      <c r="BJ17" s="22">
        <f aca="true" t="shared" si="17" ref="BJ17:BJ36">BI17/2</f>
        <v>0</v>
      </c>
      <c r="BK17" s="22">
        <v>7</v>
      </c>
      <c r="BL17" s="22">
        <v>11.3</v>
      </c>
      <c r="BM17" s="22">
        <f aca="true" t="shared" si="18" ref="BM17:BM25">(BJ17*BK17)/BL17</f>
        <v>0</v>
      </c>
      <c r="BN17" s="125">
        <f>I4</f>
        <v>1</v>
      </c>
      <c r="BO17" s="126">
        <f aca="true" t="shared" si="19" ref="BO17:BO25">BM17/BN17</f>
        <v>0</v>
      </c>
      <c r="BP17" s="22">
        <f aca="true" t="shared" si="20" ref="BP17:BP36">+BM17/0.27</f>
        <v>0</v>
      </c>
    </row>
    <row r="18" spans="1:68" ht="12.75">
      <c r="A18" s="122">
        <v>38685</v>
      </c>
      <c r="B18" s="123">
        <v>69</v>
      </c>
      <c r="C18" s="124" t="s">
        <v>95</v>
      </c>
      <c r="D18" s="123" t="s">
        <v>22</v>
      </c>
      <c r="E18" s="124">
        <v>1</v>
      </c>
      <c r="F18" s="116" t="s">
        <v>81</v>
      </c>
      <c r="G18" s="116" t="s">
        <v>81</v>
      </c>
      <c r="H18" s="116" t="s">
        <v>81</v>
      </c>
      <c r="I18" s="116">
        <v>11</v>
      </c>
      <c r="J18" s="116" t="s">
        <v>81</v>
      </c>
      <c r="K18" s="124">
        <v>0</v>
      </c>
      <c r="L18" s="123" t="s">
        <v>81</v>
      </c>
      <c r="M18" s="124" t="s">
        <v>81</v>
      </c>
      <c r="N18" s="123" t="s">
        <v>81</v>
      </c>
      <c r="O18" s="124" t="s">
        <v>81</v>
      </c>
      <c r="P18" s="123" t="s">
        <v>81</v>
      </c>
      <c r="Q18" s="124" t="s">
        <v>81</v>
      </c>
      <c r="R18" s="123" t="s">
        <v>81</v>
      </c>
      <c r="S18" s="124" t="s">
        <v>81</v>
      </c>
      <c r="T18" s="123" t="s">
        <v>81</v>
      </c>
      <c r="U18" s="124" t="s">
        <v>81</v>
      </c>
      <c r="V18" s="123" t="s">
        <v>81</v>
      </c>
      <c r="W18" s="124" t="s">
        <v>81</v>
      </c>
      <c r="X18" s="123" t="s">
        <v>81</v>
      </c>
      <c r="Y18" s="124" t="s">
        <v>81</v>
      </c>
      <c r="Z18" s="123" t="s">
        <v>81</v>
      </c>
      <c r="AA18" s="124" t="s">
        <v>81</v>
      </c>
      <c r="AB18" s="123" t="s">
        <v>81</v>
      </c>
      <c r="AC18" s="124" t="s">
        <v>81</v>
      </c>
      <c r="AD18" s="123" t="s">
        <v>81</v>
      </c>
      <c r="AE18" s="124" t="s">
        <v>81</v>
      </c>
      <c r="AF18" s="123" t="s">
        <v>81</v>
      </c>
      <c r="AH18" s="85">
        <v>3</v>
      </c>
      <c r="AI18" s="22">
        <f t="shared" si="2"/>
        <v>0</v>
      </c>
      <c r="AJ18" s="22">
        <f>SUM(R19:T19)</f>
        <v>0</v>
      </c>
      <c r="AK18" s="22">
        <f t="shared" si="4"/>
        <v>0</v>
      </c>
      <c r="AL18" s="22">
        <f t="shared" si="5"/>
        <v>0</v>
      </c>
      <c r="AM18" s="127">
        <v>7</v>
      </c>
      <c r="AN18" s="22">
        <v>11.3</v>
      </c>
      <c r="AO18" s="22">
        <f t="shared" si="6"/>
        <v>0</v>
      </c>
      <c r="AP18" s="125">
        <f>I4</f>
        <v>1</v>
      </c>
      <c r="AQ18" s="126">
        <f t="shared" si="7"/>
        <v>0</v>
      </c>
      <c r="AR18" s="22">
        <f t="shared" si="8"/>
        <v>0</v>
      </c>
      <c r="AT18" s="85">
        <v>3</v>
      </c>
      <c r="AU18" s="22">
        <f t="shared" si="9"/>
        <v>0</v>
      </c>
      <c r="AV18" s="22">
        <f t="shared" si="10"/>
        <v>0</v>
      </c>
      <c r="AW18" s="22">
        <f t="shared" si="11"/>
        <v>0</v>
      </c>
      <c r="AX18" s="22">
        <f t="shared" si="12"/>
        <v>0</v>
      </c>
      <c r="AY18" s="127">
        <v>7</v>
      </c>
      <c r="AZ18" s="22">
        <v>11.3</v>
      </c>
      <c r="BA18" s="22">
        <f t="shared" si="13"/>
        <v>0</v>
      </c>
      <c r="BB18" s="125">
        <f>I4</f>
        <v>1</v>
      </c>
      <c r="BC18" s="126">
        <f t="shared" si="14"/>
        <v>0</v>
      </c>
      <c r="BD18" s="22">
        <f t="shared" si="15"/>
        <v>0</v>
      </c>
      <c r="BF18" s="85">
        <v>3</v>
      </c>
      <c r="BG18" s="22">
        <f t="shared" si="0"/>
        <v>0</v>
      </c>
      <c r="BH18" s="22">
        <f t="shared" si="1"/>
        <v>0</v>
      </c>
      <c r="BI18" s="22">
        <f t="shared" si="16"/>
        <v>0</v>
      </c>
      <c r="BJ18" s="22">
        <f t="shared" si="17"/>
        <v>0</v>
      </c>
      <c r="BK18" s="127">
        <v>7</v>
      </c>
      <c r="BL18" s="22">
        <v>11.3</v>
      </c>
      <c r="BM18" s="22">
        <f t="shared" si="18"/>
        <v>0</v>
      </c>
      <c r="BN18" s="125">
        <f>I4</f>
        <v>1</v>
      </c>
      <c r="BO18" s="126">
        <f t="shared" si="19"/>
        <v>0</v>
      </c>
      <c r="BP18" s="22">
        <f t="shared" si="20"/>
        <v>0</v>
      </c>
    </row>
    <row r="19" spans="1:68" ht="12.75">
      <c r="A19" s="122">
        <v>38692</v>
      </c>
      <c r="B19" s="123">
        <v>69</v>
      </c>
      <c r="C19" s="124" t="s">
        <v>95</v>
      </c>
      <c r="D19" s="123" t="s">
        <v>22</v>
      </c>
      <c r="E19" s="124">
        <v>1</v>
      </c>
      <c r="F19" s="116" t="s">
        <v>81</v>
      </c>
      <c r="G19" s="116" t="s">
        <v>81</v>
      </c>
      <c r="H19" s="116" t="s">
        <v>81</v>
      </c>
      <c r="I19" s="117">
        <v>11</v>
      </c>
      <c r="J19" s="116" t="s">
        <v>81</v>
      </c>
      <c r="K19" s="124">
        <v>0</v>
      </c>
      <c r="L19" s="123" t="s">
        <v>81</v>
      </c>
      <c r="M19" s="124" t="s">
        <v>81</v>
      </c>
      <c r="N19" s="123" t="s">
        <v>81</v>
      </c>
      <c r="O19" s="124" t="s">
        <v>81</v>
      </c>
      <c r="P19" s="123" t="s">
        <v>81</v>
      </c>
      <c r="Q19" s="124" t="s">
        <v>81</v>
      </c>
      <c r="R19" s="123" t="s">
        <v>81</v>
      </c>
      <c r="S19" s="124" t="s">
        <v>81</v>
      </c>
      <c r="T19" s="123" t="s">
        <v>81</v>
      </c>
      <c r="U19" s="124" t="s">
        <v>81</v>
      </c>
      <c r="V19" s="123" t="s">
        <v>81</v>
      </c>
      <c r="W19" s="124" t="s">
        <v>81</v>
      </c>
      <c r="X19" s="123" t="s">
        <v>81</v>
      </c>
      <c r="Y19" s="124" t="s">
        <v>81</v>
      </c>
      <c r="Z19" s="123" t="s">
        <v>81</v>
      </c>
      <c r="AA19" s="124" t="s">
        <v>81</v>
      </c>
      <c r="AB19" s="123" t="s">
        <v>81</v>
      </c>
      <c r="AC19" s="124" t="s">
        <v>81</v>
      </c>
      <c r="AD19" s="123" t="s">
        <v>81</v>
      </c>
      <c r="AE19" s="124" t="s">
        <v>81</v>
      </c>
      <c r="AF19" s="123" t="s">
        <v>81</v>
      </c>
      <c r="AH19" s="85">
        <v>4</v>
      </c>
      <c r="AI19" s="22">
        <f t="shared" si="2"/>
        <v>0</v>
      </c>
      <c r="AJ19" s="22">
        <f t="shared" si="3"/>
        <v>0</v>
      </c>
      <c r="AK19" s="22">
        <f t="shared" si="4"/>
        <v>0</v>
      </c>
      <c r="AL19" s="22">
        <f t="shared" si="5"/>
        <v>0</v>
      </c>
      <c r="AM19" s="127">
        <v>7</v>
      </c>
      <c r="AN19" s="22">
        <v>11.3</v>
      </c>
      <c r="AO19" s="22">
        <f t="shared" si="6"/>
        <v>0</v>
      </c>
      <c r="AP19" s="125">
        <f>I4</f>
        <v>1</v>
      </c>
      <c r="AQ19" s="126">
        <f t="shared" si="7"/>
        <v>0</v>
      </c>
      <c r="AR19" s="22">
        <f t="shared" si="8"/>
        <v>0</v>
      </c>
      <c r="AT19" s="85">
        <v>4</v>
      </c>
      <c r="AU19" s="22">
        <f t="shared" si="9"/>
        <v>0</v>
      </c>
      <c r="AV19" s="22">
        <f t="shared" si="10"/>
        <v>0</v>
      </c>
      <c r="AW19" s="22">
        <f t="shared" si="11"/>
        <v>0</v>
      </c>
      <c r="AX19" s="22">
        <f t="shared" si="12"/>
        <v>0</v>
      </c>
      <c r="AY19" s="127">
        <v>7</v>
      </c>
      <c r="AZ19" s="22">
        <v>11.3</v>
      </c>
      <c r="BA19" s="22">
        <f t="shared" si="13"/>
        <v>0</v>
      </c>
      <c r="BB19" s="125">
        <f>I4</f>
        <v>1</v>
      </c>
      <c r="BC19" s="126">
        <f t="shared" si="14"/>
        <v>0</v>
      </c>
      <c r="BD19" s="22">
        <f t="shared" si="15"/>
        <v>0</v>
      </c>
      <c r="BF19" s="85">
        <v>4</v>
      </c>
      <c r="BG19" s="22">
        <f t="shared" si="0"/>
        <v>0</v>
      </c>
      <c r="BH19" s="22">
        <f t="shared" si="1"/>
        <v>0</v>
      </c>
      <c r="BI19" s="22">
        <f t="shared" si="16"/>
        <v>0</v>
      </c>
      <c r="BJ19" s="22">
        <f t="shared" si="17"/>
        <v>0</v>
      </c>
      <c r="BK19" s="127">
        <v>7</v>
      </c>
      <c r="BL19" s="22">
        <v>11.3</v>
      </c>
      <c r="BM19" s="22">
        <f t="shared" si="18"/>
        <v>0</v>
      </c>
      <c r="BN19" s="125">
        <f>I4</f>
        <v>1</v>
      </c>
      <c r="BO19" s="126">
        <f t="shared" si="19"/>
        <v>0</v>
      </c>
      <c r="BP19" s="22">
        <f t="shared" si="20"/>
        <v>0</v>
      </c>
    </row>
    <row r="20" spans="1:68" ht="12.75">
      <c r="A20" s="122">
        <v>38699</v>
      </c>
      <c r="B20" s="123">
        <v>69</v>
      </c>
      <c r="C20" s="124" t="s">
        <v>95</v>
      </c>
      <c r="D20" s="123" t="s">
        <v>94</v>
      </c>
      <c r="E20" s="124">
        <v>1</v>
      </c>
      <c r="F20" s="116" t="s">
        <v>81</v>
      </c>
      <c r="G20" s="116" t="s">
        <v>81</v>
      </c>
      <c r="H20" s="116" t="s">
        <v>81</v>
      </c>
      <c r="I20" s="116" t="s">
        <v>81</v>
      </c>
      <c r="J20" s="116" t="s">
        <v>81</v>
      </c>
      <c r="K20" s="124">
        <v>0</v>
      </c>
      <c r="L20" s="123" t="s">
        <v>81</v>
      </c>
      <c r="M20" s="124" t="s">
        <v>81</v>
      </c>
      <c r="N20" s="123" t="s">
        <v>81</v>
      </c>
      <c r="O20" s="124" t="s">
        <v>81</v>
      </c>
      <c r="P20" s="123" t="s">
        <v>81</v>
      </c>
      <c r="Q20" s="124" t="s">
        <v>81</v>
      </c>
      <c r="R20" s="123" t="s">
        <v>81</v>
      </c>
      <c r="S20" s="124" t="s">
        <v>81</v>
      </c>
      <c r="T20" s="123" t="s">
        <v>81</v>
      </c>
      <c r="U20" s="124" t="s">
        <v>81</v>
      </c>
      <c r="V20" s="123" t="s">
        <v>81</v>
      </c>
      <c r="W20" s="124" t="s">
        <v>81</v>
      </c>
      <c r="X20" s="123" t="s">
        <v>81</v>
      </c>
      <c r="Y20" s="124" t="s">
        <v>81</v>
      </c>
      <c r="Z20" s="123" t="s">
        <v>81</v>
      </c>
      <c r="AA20" s="124" t="s">
        <v>81</v>
      </c>
      <c r="AB20" s="123" t="s">
        <v>81</v>
      </c>
      <c r="AC20" s="124" t="s">
        <v>81</v>
      </c>
      <c r="AD20" s="123" t="s">
        <v>81</v>
      </c>
      <c r="AE20" s="124" t="s">
        <v>81</v>
      </c>
      <c r="AF20" s="123" t="s">
        <v>81</v>
      </c>
      <c r="AH20" s="85">
        <v>5</v>
      </c>
      <c r="AI20" s="22">
        <f t="shared" si="2"/>
        <v>0</v>
      </c>
      <c r="AJ20" s="22">
        <f t="shared" si="3"/>
        <v>10</v>
      </c>
      <c r="AK20" s="22">
        <f t="shared" si="4"/>
        <v>10</v>
      </c>
      <c r="AL20" s="22">
        <f t="shared" si="5"/>
        <v>5</v>
      </c>
      <c r="AM20" s="127">
        <v>6</v>
      </c>
      <c r="AN20" s="22">
        <v>11.3</v>
      </c>
      <c r="AO20" s="22">
        <f t="shared" si="6"/>
        <v>2.654867256637168</v>
      </c>
      <c r="AP20" s="125">
        <f>I4</f>
        <v>1</v>
      </c>
      <c r="AQ20" s="126">
        <f t="shared" si="7"/>
        <v>2.654867256637168</v>
      </c>
      <c r="AR20" s="22">
        <f t="shared" si="8"/>
        <v>9.832841691248769</v>
      </c>
      <c r="AT20" s="85">
        <v>5</v>
      </c>
      <c r="AU20" s="22">
        <f t="shared" si="9"/>
        <v>0</v>
      </c>
      <c r="AV20" s="22">
        <f t="shared" si="10"/>
        <v>1</v>
      </c>
      <c r="AW20" s="22">
        <f t="shared" si="11"/>
        <v>1</v>
      </c>
      <c r="AX20" s="22">
        <f t="shared" si="12"/>
        <v>0.5</v>
      </c>
      <c r="AY20" s="127">
        <v>6</v>
      </c>
      <c r="AZ20" s="22">
        <v>11.3</v>
      </c>
      <c r="BA20" s="22">
        <f t="shared" si="13"/>
        <v>0.2654867256637168</v>
      </c>
      <c r="BB20" s="125">
        <f>I4</f>
        <v>1</v>
      </c>
      <c r="BC20" s="126">
        <f t="shared" si="14"/>
        <v>0.2654867256637168</v>
      </c>
      <c r="BD20" s="22">
        <f t="shared" si="15"/>
        <v>0.9832841691248769</v>
      </c>
      <c r="BF20" s="85">
        <v>5</v>
      </c>
      <c r="BG20" s="22">
        <f t="shared" si="0"/>
        <v>0</v>
      </c>
      <c r="BH20" s="22">
        <f t="shared" si="1"/>
        <v>11</v>
      </c>
      <c r="BI20" s="22">
        <f t="shared" si="16"/>
        <v>11</v>
      </c>
      <c r="BJ20" s="22">
        <f t="shared" si="17"/>
        <v>5.5</v>
      </c>
      <c r="BK20" s="127">
        <v>6</v>
      </c>
      <c r="BL20" s="22">
        <v>11.3</v>
      </c>
      <c r="BM20" s="22">
        <f t="shared" si="18"/>
        <v>2.9203539823008846</v>
      </c>
      <c r="BN20" s="125">
        <f>I4</f>
        <v>1</v>
      </c>
      <c r="BO20" s="126">
        <f t="shared" si="19"/>
        <v>2.9203539823008846</v>
      </c>
      <c r="BP20" s="22">
        <f t="shared" si="20"/>
        <v>10.816125860373646</v>
      </c>
    </row>
    <row r="21" spans="1:68" ht="12.75">
      <c r="A21" s="122">
        <v>38705</v>
      </c>
      <c r="B21" s="123">
        <v>69</v>
      </c>
      <c r="C21" s="124" t="s">
        <v>79</v>
      </c>
      <c r="D21" s="123" t="s">
        <v>97</v>
      </c>
      <c r="E21" s="124">
        <v>2</v>
      </c>
      <c r="F21" s="116" t="s">
        <v>81</v>
      </c>
      <c r="G21" s="124">
        <v>14</v>
      </c>
      <c r="H21" s="116" t="s">
        <v>81</v>
      </c>
      <c r="I21" s="124" t="s">
        <v>81</v>
      </c>
      <c r="J21" s="123" t="s">
        <v>81</v>
      </c>
      <c r="K21" s="124">
        <v>1</v>
      </c>
      <c r="L21" s="123" t="s">
        <v>81</v>
      </c>
      <c r="M21" s="124" t="s">
        <v>81</v>
      </c>
      <c r="N21" s="123" t="s">
        <v>81</v>
      </c>
      <c r="O21" s="124" t="s">
        <v>81</v>
      </c>
      <c r="P21" s="123" t="s">
        <v>81</v>
      </c>
      <c r="Q21" s="124" t="s">
        <v>81</v>
      </c>
      <c r="R21" s="123">
        <v>10</v>
      </c>
      <c r="S21" s="124" t="s">
        <v>81</v>
      </c>
      <c r="T21" s="123" t="s">
        <v>81</v>
      </c>
      <c r="U21" s="124">
        <v>1</v>
      </c>
      <c r="V21" s="123" t="s">
        <v>81</v>
      </c>
      <c r="W21" s="124" t="s">
        <v>81</v>
      </c>
      <c r="X21" s="123" t="s">
        <v>81</v>
      </c>
      <c r="Y21" s="124" t="s">
        <v>81</v>
      </c>
      <c r="Z21" s="123" t="s">
        <v>81</v>
      </c>
      <c r="AA21" s="124" t="s">
        <v>81</v>
      </c>
      <c r="AB21" s="123" t="s">
        <v>81</v>
      </c>
      <c r="AC21" s="124" t="s">
        <v>81</v>
      </c>
      <c r="AD21" s="123" t="s">
        <v>81</v>
      </c>
      <c r="AE21" s="124" t="s">
        <v>81</v>
      </c>
      <c r="AF21" s="123" t="s">
        <v>81</v>
      </c>
      <c r="AH21" s="85">
        <v>6</v>
      </c>
      <c r="AI21" s="22">
        <f t="shared" si="2"/>
        <v>10</v>
      </c>
      <c r="AJ21" s="22">
        <f>SUM(R23:T23)</f>
        <v>20</v>
      </c>
      <c r="AK21" s="22">
        <f t="shared" si="4"/>
        <v>30</v>
      </c>
      <c r="AL21" s="22">
        <f t="shared" si="5"/>
        <v>15</v>
      </c>
      <c r="AM21" s="127">
        <v>15</v>
      </c>
      <c r="AN21" s="22">
        <v>11.3</v>
      </c>
      <c r="AO21" s="22">
        <f t="shared" si="6"/>
        <v>19.91150442477876</v>
      </c>
      <c r="AP21" s="125">
        <f>I4</f>
        <v>1</v>
      </c>
      <c r="AQ21" s="126">
        <f t="shared" si="7"/>
        <v>19.91150442477876</v>
      </c>
      <c r="AR21" s="22">
        <f t="shared" si="8"/>
        <v>73.74631268436576</v>
      </c>
      <c r="AT21" s="85">
        <v>6</v>
      </c>
      <c r="AU21" s="22">
        <f t="shared" si="9"/>
        <v>1</v>
      </c>
      <c r="AV21" s="22">
        <f>SUM(U23)</f>
        <v>5</v>
      </c>
      <c r="AW21" s="22">
        <f t="shared" si="11"/>
        <v>6</v>
      </c>
      <c r="AX21" s="22">
        <f t="shared" si="12"/>
        <v>3</v>
      </c>
      <c r="AY21" s="127">
        <v>15</v>
      </c>
      <c r="AZ21" s="22">
        <v>11.3</v>
      </c>
      <c r="BA21" s="22">
        <f t="shared" si="13"/>
        <v>3.9823008849557517</v>
      </c>
      <c r="BB21" s="125">
        <f>I4</f>
        <v>1</v>
      </c>
      <c r="BC21" s="126">
        <f t="shared" si="14"/>
        <v>3.9823008849557517</v>
      </c>
      <c r="BD21" s="22">
        <f t="shared" si="15"/>
        <v>14.749262536873154</v>
      </c>
      <c r="BF21" s="85">
        <v>6</v>
      </c>
      <c r="BG21" s="22">
        <f t="shared" si="0"/>
        <v>11</v>
      </c>
      <c r="BH21" s="22">
        <f>SUM(R23:U23)</f>
        <v>25</v>
      </c>
      <c r="BI21" s="22">
        <f t="shared" si="16"/>
        <v>36</v>
      </c>
      <c r="BJ21" s="22">
        <f t="shared" si="17"/>
        <v>18</v>
      </c>
      <c r="BK21" s="127">
        <v>15</v>
      </c>
      <c r="BL21" s="22">
        <v>11.3</v>
      </c>
      <c r="BM21" s="22">
        <f t="shared" si="18"/>
        <v>23.89380530973451</v>
      </c>
      <c r="BN21" s="125">
        <f>I4</f>
        <v>1</v>
      </c>
      <c r="BO21" s="126">
        <f t="shared" si="19"/>
        <v>23.89380530973451</v>
      </c>
      <c r="BP21" s="22">
        <f t="shared" si="20"/>
        <v>88.49557522123892</v>
      </c>
    </row>
    <row r="22" spans="1:68" s="153" customFormat="1" ht="12.75">
      <c r="A22" s="148">
        <v>39078</v>
      </c>
      <c r="B22" s="149">
        <v>69</v>
      </c>
      <c r="C22" s="150" t="s">
        <v>79</v>
      </c>
      <c r="D22" s="149" t="s">
        <v>97</v>
      </c>
      <c r="E22" s="150">
        <v>3</v>
      </c>
      <c r="F22" s="151" t="s">
        <v>81</v>
      </c>
      <c r="G22" s="150" t="s">
        <v>81</v>
      </c>
      <c r="H22" s="151" t="s">
        <v>81</v>
      </c>
      <c r="I22" s="151">
        <v>24</v>
      </c>
      <c r="J22" s="151" t="s">
        <v>81</v>
      </c>
      <c r="K22" s="150">
        <v>0</v>
      </c>
      <c r="L22" s="149" t="s">
        <v>81</v>
      </c>
      <c r="M22" s="150" t="s">
        <v>81</v>
      </c>
      <c r="N22" s="149" t="s">
        <v>81</v>
      </c>
      <c r="O22" s="150" t="s">
        <v>81</v>
      </c>
      <c r="P22" s="149" t="s">
        <v>81</v>
      </c>
      <c r="Q22" s="150" t="s">
        <v>81</v>
      </c>
      <c r="R22" s="149" t="s">
        <v>81</v>
      </c>
      <c r="S22" s="150" t="s">
        <v>81</v>
      </c>
      <c r="T22" s="149" t="s">
        <v>81</v>
      </c>
      <c r="U22" s="150" t="s">
        <v>81</v>
      </c>
      <c r="V22" s="149" t="s">
        <v>81</v>
      </c>
      <c r="W22" s="150" t="s">
        <v>81</v>
      </c>
      <c r="X22" s="149" t="s">
        <v>81</v>
      </c>
      <c r="Y22" s="150" t="s">
        <v>81</v>
      </c>
      <c r="Z22" s="149" t="s">
        <v>81</v>
      </c>
      <c r="AA22" s="150" t="s">
        <v>81</v>
      </c>
      <c r="AB22" s="149" t="s">
        <v>81</v>
      </c>
      <c r="AC22" s="150" t="s">
        <v>81</v>
      </c>
      <c r="AD22" s="149" t="s">
        <v>81</v>
      </c>
      <c r="AE22" s="150" t="s">
        <v>81</v>
      </c>
      <c r="AF22" s="149" t="s">
        <v>81</v>
      </c>
      <c r="AH22" s="154">
        <v>7</v>
      </c>
      <c r="AI22" s="155"/>
      <c r="AJ22" s="155"/>
      <c r="AK22" s="155"/>
      <c r="AL22" s="155"/>
      <c r="AM22" s="155"/>
      <c r="AN22" s="155"/>
      <c r="AO22" s="155"/>
      <c r="AP22" s="156"/>
      <c r="AQ22" s="157"/>
      <c r="AR22" s="155"/>
      <c r="AT22" s="154">
        <v>7</v>
      </c>
      <c r="AU22" s="155"/>
      <c r="AV22" s="155"/>
      <c r="AW22" s="155"/>
      <c r="AX22" s="155"/>
      <c r="AY22" s="155"/>
      <c r="AZ22" s="155"/>
      <c r="BA22" s="155"/>
      <c r="BB22" s="156"/>
      <c r="BC22" s="157"/>
      <c r="BD22" s="155"/>
      <c r="BF22" s="154">
        <v>7</v>
      </c>
      <c r="BG22" s="155"/>
      <c r="BH22" s="155"/>
      <c r="BI22" s="155"/>
      <c r="BJ22" s="155"/>
      <c r="BK22" s="155"/>
      <c r="BL22" s="155"/>
      <c r="BM22" s="155"/>
      <c r="BN22" s="156"/>
      <c r="BO22" s="157"/>
      <c r="BP22" s="155"/>
    </row>
    <row r="23" spans="1:68" ht="12.75">
      <c r="A23" s="122">
        <v>38720</v>
      </c>
      <c r="B23" s="123">
        <v>69</v>
      </c>
      <c r="C23" s="124" t="s">
        <v>79</v>
      </c>
      <c r="D23" s="123" t="s">
        <v>97</v>
      </c>
      <c r="E23" s="124">
        <v>2</v>
      </c>
      <c r="F23" s="116" t="s">
        <v>81</v>
      </c>
      <c r="G23" s="124">
        <v>16</v>
      </c>
      <c r="H23" s="116" t="s">
        <v>81</v>
      </c>
      <c r="I23" s="116">
        <v>10</v>
      </c>
      <c r="J23" s="116" t="s">
        <v>81</v>
      </c>
      <c r="K23" s="124">
        <v>10</v>
      </c>
      <c r="L23" s="123" t="s">
        <v>81</v>
      </c>
      <c r="M23" s="124" t="s">
        <v>81</v>
      </c>
      <c r="N23" s="123" t="s">
        <v>81</v>
      </c>
      <c r="O23" s="124" t="s">
        <v>81</v>
      </c>
      <c r="P23" s="123" t="s">
        <v>81</v>
      </c>
      <c r="Q23" s="124" t="s">
        <v>81</v>
      </c>
      <c r="R23" s="123">
        <v>20</v>
      </c>
      <c r="S23" s="124" t="s">
        <v>81</v>
      </c>
      <c r="T23" s="123" t="s">
        <v>81</v>
      </c>
      <c r="U23" s="124">
        <v>5</v>
      </c>
      <c r="V23" s="123" t="s">
        <v>81</v>
      </c>
      <c r="W23" s="124" t="s">
        <v>81</v>
      </c>
      <c r="X23" s="123" t="s">
        <v>81</v>
      </c>
      <c r="Y23" s="124" t="s">
        <v>81</v>
      </c>
      <c r="Z23" s="123" t="s">
        <v>81</v>
      </c>
      <c r="AA23" s="124" t="s">
        <v>81</v>
      </c>
      <c r="AB23" s="123" t="s">
        <v>81</v>
      </c>
      <c r="AC23" s="124" t="s">
        <v>81</v>
      </c>
      <c r="AD23" s="123" t="s">
        <v>81</v>
      </c>
      <c r="AE23" s="124" t="s">
        <v>81</v>
      </c>
      <c r="AF23" s="123" t="s">
        <v>81</v>
      </c>
      <c r="AH23" s="85">
        <v>8</v>
      </c>
      <c r="AI23" s="22">
        <f t="shared" si="2"/>
        <v>20</v>
      </c>
      <c r="AJ23" s="22">
        <f>SUM(R25:T25)</f>
        <v>8</v>
      </c>
      <c r="AK23" s="22">
        <f t="shared" si="4"/>
        <v>28</v>
      </c>
      <c r="AL23" s="22">
        <f t="shared" si="5"/>
        <v>14</v>
      </c>
      <c r="AM23" s="127">
        <v>14</v>
      </c>
      <c r="AN23" s="22">
        <v>11.3</v>
      </c>
      <c r="AO23" s="22">
        <f t="shared" si="6"/>
        <v>17.345132743362832</v>
      </c>
      <c r="AP23" s="125">
        <f>I4</f>
        <v>1</v>
      </c>
      <c r="AQ23" s="126">
        <f t="shared" si="7"/>
        <v>17.345132743362832</v>
      </c>
      <c r="AR23" s="22">
        <f t="shared" si="8"/>
        <v>64.2412323828253</v>
      </c>
      <c r="AT23" s="85">
        <v>8</v>
      </c>
      <c r="AU23" s="22">
        <f t="shared" si="9"/>
        <v>5</v>
      </c>
      <c r="AV23" s="22">
        <f>SUM(U25)</f>
        <v>1</v>
      </c>
      <c r="AW23" s="22">
        <f t="shared" si="11"/>
        <v>6</v>
      </c>
      <c r="AX23" s="22">
        <f t="shared" si="12"/>
        <v>3</v>
      </c>
      <c r="AY23" s="127">
        <v>14</v>
      </c>
      <c r="AZ23" s="22">
        <v>11.3</v>
      </c>
      <c r="BA23" s="22">
        <f>(AX23*AY23)/AZ23</f>
        <v>3.716814159292035</v>
      </c>
      <c r="BB23" s="125">
        <f>I4</f>
        <v>1</v>
      </c>
      <c r="BC23" s="126">
        <f t="shared" si="14"/>
        <v>3.716814159292035</v>
      </c>
      <c r="BD23" s="22">
        <f t="shared" si="15"/>
        <v>13.765978367748277</v>
      </c>
      <c r="BF23" s="85">
        <v>8</v>
      </c>
      <c r="BG23" s="22">
        <f t="shared" si="0"/>
        <v>25</v>
      </c>
      <c r="BH23" s="22">
        <f>SUM(R25:U25)</f>
        <v>9</v>
      </c>
      <c r="BI23" s="22">
        <f t="shared" si="16"/>
        <v>34</v>
      </c>
      <c r="BJ23" s="22">
        <f t="shared" si="17"/>
        <v>17</v>
      </c>
      <c r="BK23" s="127">
        <v>14</v>
      </c>
      <c r="BL23" s="22">
        <v>11.3</v>
      </c>
      <c r="BM23" s="22">
        <f t="shared" si="18"/>
        <v>21.061946902654867</v>
      </c>
      <c r="BN23" s="125">
        <f>I4</f>
        <v>1</v>
      </c>
      <c r="BO23" s="126">
        <f t="shared" si="19"/>
        <v>21.061946902654867</v>
      </c>
      <c r="BP23" s="22">
        <f t="shared" si="20"/>
        <v>78.00721075057358</v>
      </c>
    </row>
    <row r="24" spans="1:68" s="153" customFormat="1" ht="12.75">
      <c r="A24" s="148">
        <v>38727</v>
      </c>
      <c r="B24" s="149">
        <v>69</v>
      </c>
      <c r="C24" s="150" t="s">
        <v>79</v>
      </c>
      <c r="D24" s="149" t="s">
        <v>97</v>
      </c>
      <c r="E24" s="150">
        <v>3</v>
      </c>
      <c r="F24" s="151" t="s">
        <v>81</v>
      </c>
      <c r="G24" s="150" t="s">
        <v>81</v>
      </c>
      <c r="H24" s="151" t="s">
        <v>81</v>
      </c>
      <c r="I24" s="151">
        <v>24</v>
      </c>
      <c r="J24" s="151" t="s">
        <v>81</v>
      </c>
      <c r="K24" s="150">
        <v>0</v>
      </c>
      <c r="L24" s="149" t="s">
        <v>81</v>
      </c>
      <c r="M24" s="150" t="s">
        <v>81</v>
      </c>
      <c r="N24" s="149" t="s">
        <v>81</v>
      </c>
      <c r="O24" s="150" t="s">
        <v>81</v>
      </c>
      <c r="P24" s="149" t="s">
        <v>81</v>
      </c>
      <c r="Q24" s="150" t="s">
        <v>81</v>
      </c>
      <c r="R24" s="149" t="s">
        <v>81</v>
      </c>
      <c r="S24" s="150" t="s">
        <v>81</v>
      </c>
      <c r="T24" s="149" t="s">
        <v>81</v>
      </c>
      <c r="U24" s="150" t="s">
        <v>81</v>
      </c>
      <c r="V24" s="149" t="s">
        <v>81</v>
      </c>
      <c r="W24" s="150" t="s">
        <v>81</v>
      </c>
      <c r="X24" s="149" t="s">
        <v>81</v>
      </c>
      <c r="Y24" s="150" t="s">
        <v>81</v>
      </c>
      <c r="Z24" s="149" t="s">
        <v>81</v>
      </c>
      <c r="AA24" s="150" t="s">
        <v>81</v>
      </c>
      <c r="AB24" s="149" t="s">
        <v>81</v>
      </c>
      <c r="AC24" s="150" t="s">
        <v>81</v>
      </c>
      <c r="AD24" s="149" t="s">
        <v>81</v>
      </c>
      <c r="AE24" s="150" t="s">
        <v>81</v>
      </c>
      <c r="AF24" s="149" t="s">
        <v>81</v>
      </c>
      <c r="AH24" s="154">
        <v>9</v>
      </c>
      <c r="AI24" s="155"/>
      <c r="AJ24" s="155"/>
      <c r="AK24" s="155"/>
      <c r="AL24" s="155"/>
      <c r="AM24" s="155"/>
      <c r="AN24" s="155"/>
      <c r="AO24" s="155"/>
      <c r="AP24" s="156"/>
      <c r="AQ24" s="157"/>
      <c r="AR24" s="155"/>
      <c r="AT24" s="154">
        <v>9</v>
      </c>
      <c r="AU24" s="155"/>
      <c r="AV24" s="155"/>
      <c r="AW24" s="155"/>
      <c r="AX24" s="155"/>
      <c r="AY24" s="155"/>
      <c r="AZ24" s="155"/>
      <c r="BA24" s="155"/>
      <c r="BB24" s="156"/>
      <c r="BC24" s="157"/>
      <c r="BD24" s="155"/>
      <c r="BF24" s="154">
        <v>9</v>
      </c>
      <c r="BG24" s="155"/>
      <c r="BH24" s="155"/>
      <c r="BI24" s="155"/>
      <c r="BJ24" s="155"/>
      <c r="BK24" s="155"/>
      <c r="BL24" s="155"/>
      <c r="BM24" s="155"/>
      <c r="BN24" s="156"/>
      <c r="BO24" s="157"/>
      <c r="BP24" s="155"/>
    </row>
    <row r="25" spans="1:68" ht="12.75">
      <c r="A25" s="122">
        <v>38734</v>
      </c>
      <c r="B25" s="123">
        <v>69</v>
      </c>
      <c r="C25" s="124" t="s">
        <v>79</v>
      </c>
      <c r="D25" s="123" t="s">
        <v>97</v>
      </c>
      <c r="E25" s="124">
        <v>2</v>
      </c>
      <c r="F25" s="116" t="s">
        <v>81</v>
      </c>
      <c r="G25" s="124">
        <v>16</v>
      </c>
      <c r="H25" s="116" t="s">
        <v>81</v>
      </c>
      <c r="I25" s="116" t="s">
        <v>81</v>
      </c>
      <c r="J25" s="116" t="s">
        <v>81</v>
      </c>
      <c r="K25" s="124">
        <v>3</v>
      </c>
      <c r="L25" s="123" t="s">
        <v>81</v>
      </c>
      <c r="M25" s="124" t="s">
        <v>81</v>
      </c>
      <c r="N25" s="123" t="s">
        <v>81</v>
      </c>
      <c r="O25" s="124" t="s">
        <v>81</v>
      </c>
      <c r="P25" s="123" t="s">
        <v>81</v>
      </c>
      <c r="Q25" s="124" t="s">
        <v>81</v>
      </c>
      <c r="R25" s="123">
        <v>8</v>
      </c>
      <c r="S25" s="124" t="s">
        <v>81</v>
      </c>
      <c r="T25" s="123" t="s">
        <v>81</v>
      </c>
      <c r="U25" s="124">
        <v>1</v>
      </c>
      <c r="V25" s="123" t="s">
        <v>81</v>
      </c>
      <c r="W25" s="124" t="s">
        <v>81</v>
      </c>
      <c r="X25" s="123" t="s">
        <v>81</v>
      </c>
      <c r="Y25" s="124" t="s">
        <v>81</v>
      </c>
      <c r="Z25" s="123" t="s">
        <v>81</v>
      </c>
      <c r="AA25" s="124" t="s">
        <v>81</v>
      </c>
      <c r="AB25" s="123" t="s">
        <v>81</v>
      </c>
      <c r="AC25" s="124" t="s">
        <v>81</v>
      </c>
      <c r="AD25" s="123" t="s">
        <v>81</v>
      </c>
      <c r="AE25" s="124" t="s">
        <v>81</v>
      </c>
      <c r="AF25" s="123" t="s">
        <v>81</v>
      </c>
      <c r="AH25" s="85">
        <v>10</v>
      </c>
      <c r="AI25" s="22">
        <f t="shared" si="2"/>
        <v>8</v>
      </c>
      <c r="AJ25" s="22">
        <f t="shared" si="3"/>
        <v>5</v>
      </c>
      <c r="AK25" s="22">
        <f t="shared" si="4"/>
        <v>13</v>
      </c>
      <c r="AL25" s="22">
        <f t="shared" si="5"/>
        <v>6.5</v>
      </c>
      <c r="AM25" s="127">
        <v>6</v>
      </c>
      <c r="AN25" s="22">
        <v>11.3</v>
      </c>
      <c r="AO25" s="22">
        <f t="shared" si="6"/>
        <v>3.451327433628318</v>
      </c>
      <c r="AP25" s="125">
        <f>I4</f>
        <v>1</v>
      </c>
      <c r="AQ25" s="126">
        <f t="shared" si="7"/>
        <v>3.451327433628318</v>
      </c>
      <c r="AR25" s="22">
        <f t="shared" si="8"/>
        <v>12.7826941986234</v>
      </c>
      <c r="AT25" s="85">
        <v>10</v>
      </c>
      <c r="AU25" s="22">
        <f t="shared" si="9"/>
        <v>1</v>
      </c>
      <c r="AV25" s="22">
        <f t="shared" si="10"/>
        <v>1</v>
      </c>
      <c r="AW25" s="22">
        <f t="shared" si="11"/>
        <v>2</v>
      </c>
      <c r="AX25" s="22">
        <f t="shared" si="12"/>
        <v>1</v>
      </c>
      <c r="AY25" s="127">
        <v>6</v>
      </c>
      <c r="AZ25" s="22">
        <v>11.3</v>
      </c>
      <c r="BA25" s="22">
        <f t="shared" si="13"/>
        <v>0.5309734513274336</v>
      </c>
      <c r="BB25" s="125">
        <f>I4</f>
        <v>1</v>
      </c>
      <c r="BC25" s="126">
        <f t="shared" si="14"/>
        <v>0.5309734513274336</v>
      </c>
      <c r="BD25" s="22">
        <f t="shared" si="15"/>
        <v>1.9665683382497539</v>
      </c>
      <c r="BF25" s="85">
        <v>10</v>
      </c>
      <c r="BG25" s="22">
        <f t="shared" si="0"/>
        <v>9</v>
      </c>
      <c r="BH25" s="22">
        <f t="shared" si="1"/>
        <v>6</v>
      </c>
      <c r="BI25" s="22">
        <f t="shared" si="16"/>
        <v>15</v>
      </c>
      <c r="BJ25" s="22">
        <f t="shared" si="17"/>
        <v>7.5</v>
      </c>
      <c r="BK25" s="127">
        <v>6</v>
      </c>
      <c r="BL25" s="22">
        <v>11.3</v>
      </c>
      <c r="BM25" s="22">
        <f t="shared" si="18"/>
        <v>3.9823008849557517</v>
      </c>
      <c r="BN25" s="125">
        <f>I4</f>
        <v>1</v>
      </c>
      <c r="BO25" s="126">
        <f t="shared" si="19"/>
        <v>3.9823008849557517</v>
      </c>
      <c r="BP25" s="22">
        <f t="shared" si="20"/>
        <v>14.749262536873154</v>
      </c>
    </row>
    <row r="26" spans="1:68" ht="12.75">
      <c r="A26" s="122">
        <v>38740</v>
      </c>
      <c r="B26" s="123">
        <v>69</v>
      </c>
      <c r="C26" s="124" t="s">
        <v>95</v>
      </c>
      <c r="D26" s="123" t="s">
        <v>22</v>
      </c>
      <c r="E26" s="124">
        <v>1</v>
      </c>
      <c r="F26" s="116" t="s">
        <v>81</v>
      </c>
      <c r="G26" s="124">
        <v>13</v>
      </c>
      <c r="H26" s="116" t="s">
        <v>81</v>
      </c>
      <c r="I26" s="124" t="s">
        <v>81</v>
      </c>
      <c r="J26" s="116" t="s">
        <v>81</v>
      </c>
      <c r="K26" s="124">
        <v>2</v>
      </c>
      <c r="L26" s="123" t="s">
        <v>81</v>
      </c>
      <c r="M26" s="124" t="s">
        <v>81</v>
      </c>
      <c r="N26" s="123" t="s">
        <v>81</v>
      </c>
      <c r="O26" s="124" t="s">
        <v>81</v>
      </c>
      <c r="P26" s="123" t="s">
        <v>81</v>
      </c>
      <c r="Q26" s="124" t="s">
        <v>81</v>
      </c>
      <c r="R26" s="123">
        <v>5</v>
      </c>
      <c r="S26" s="124" t="s">
        <v>81</v>
      </c>
      <c r="T26" s="123" t="s">
        <v>81</v>
      </c>
      <c r="U26" s="124">
        <v>1</v>
      </c>
      <c r="V26" s="123" t="s">
        <v>81</v>
      </c>
      <c r="W26" s="124" t="s">
        <v>81</v>
      </c>
      <c r="X26" s="123" t="s">
        <v>81</v>
      </c>
      <c r="Y26" s="124" t="s">
        <v>81</v>
      </c>
      <c r="Z26" s="123" t="s">
        <v>81</v>
      </c>
      <c r="AA26" s="124" t="s">
        <v>81</v>
      </c>
      <c r="AB26" s="123" t="s">
        <v>81</v>
      </c>
      <c r="AC26" s="124" t="s">
        <v>81</v>
      </c>
      <c r="AD26" s="123" t="s">
        <v>81</v>
      </c>
      <c r="AE26" s="124" t="s">
        <v>81</v>
      </c>
      <c r="AF26" s="123" t="s">
        <v>81</v>
      </c>
      <c r="AH26" s="128">
        <v>11</v>
      </c>
      <c r="AI26" s="22">
        <f>SUM(R26:T26)</f>
        <v>5</v>
      </c>
      <c r="AJ26" s="22">
        <f>SUM(R27:T27)</f>
        <v>0</v>
      </c>
      <c r="AK26" s="22">
        <f>SUM(AI26:AJ26)</f>
        <v>5</v>
      </c>
      <c r="AL26" s="22">
        <f t="shared" si="5"/>
        <v>2.5</v>
      </c>
      <c r="AM26" s="127">
        <v>7</v>
      </c>
      <c r="AN26" s="22">
        <v>11.3</v>
      </c>
      <c r="AO26" s="22">
        <f>(AL26*AM26)/AN26</f>
        <v>1.5486725663716814</v>
      </c>
      <c r="AP26" s="125">
        <f>I4</f>
        <v>1</v>
      </c>
      <c r="AQ26" s="126">
        <f>AO26/AP26</f>
        <v>1.5486725663716814</v>
      </c>
      <c r="AR26" s="22">
        <f t="shared" si="8"/>
        <v>5.735824319895116</v>
      </c>
      <c r="AT26" s="128">
        <v>11</v>
      </c>
      <c r="AU26" s="22">
        <f t="shared" si="9"/>
        <v>1</v>
      </c>
      <c r="AV26" s="22">
        <f t="shared" si="10"/>
        <v>0</v>
      </c>
      <c r="AW26" s="22">
        <f>SUM(AU26:AV26)</f>
        <v>1</v>
      </c>
      <c r="AX26" s="22">
        <f t="shared" si="12"/>
        <v>0.5</v>
      </c>
      <c r="AY26" s="127">
        <v>7</v>
      </c>
      <c r="AZ26" s="22">
        <v>11.3</v>
      </c>
      <c r="BA26" s="22">
        <f>(AX26*AY26)/AZ26</f>
        <v>0.30973451327433627</v>
      </c>
      <c r="BB26" s="125">
        <f>I4</f>
        <v>1</v>
      </c>
      <c r="BC26" s="126">
        <f>BA26/BB26</f>
        <v>0.30973451327433627</v>
      </c>
      <c r="BD26" s="22">
        <f t="shared" si="15"/>
        <v>1.147164863979023</v>
      </c>
      <c r="BF26" s="128">
        <v>11</v>
      </c>
      <c r="BG26" s="22">
        <f t="shared" si="0"/>
        <v>6</v>
      </c>
      <c r="BH26" s="22">
        <f t="shared" si="1"/>
        <v>0</v>
      </c>
      <c r="BI26" s="22">
        <f>SUM(BG26:BH26)</f>
        <v>6</v>
      </c>
      <c r="BJ26" s="22">
        <f t="shared" si="17"/>
        <v>3</v>
      </c>
      <c r="BK26" s="127">
        <v>7</v>
      </c>
      <c r="BL26" s="22">
        <v>11.3</v>
      </c>
      <c r="BM26" s="22">
        <f>(BJ26*BK26)/BL26</f>
        <v>1.8584070796460175</v>
      </c>
      <c r="BN26" s="125">
        <f>I4</f>
        <v>1</v>
      </c>
      <c r="BO26" s="126">
        <f>BM26/BN26</f>
        <v>1.8584070796460175</v>
      </c>
      <c r="BP26" s="22">
        <f t="shared" si="20"/>
        <v>6.882989183874138</v>
      </c>
    </row>
    <row r="27" spans="1:68" ht="12.75">
      <c r="A27" s="122">
        <v>38747</v>
      </c>
      <c r="B27" s="123">
        <v>69</v>
      </c>
      <c r="C27" s="124">
        <v>0</v>
      </c>
      <c r="D27" s="123" t="s">
        <v>22</v>
      </c>
      <c r="E27" s="124">
        <v>1</v>
      </c>
      <c r="F27" s="116" t="s">
        <v>81</v>
      </c>
      <c r="G27" s="124" t="s">
        <v>81</v>
      </c>
      <c r="H27" s="116" t="s">
        <v>81</v>
      </c>
      <c r="I27" s="124">
        <v>12</v>
      </c>
      <c r="J27" s="123" t="s">
        <v>81</v>
      </c>
      <c r="K27" s="124">
        <v>0</v>
      </c>
      <c r="L27" s="123" t="s">
        <v>81</v>
      </c>
      <c r="M27" s="124" t="s">
        <v>81</v>
      </c>
      <c r="N27" s="123" t="s">
        <v>81</v>
      </c>
      <c r="O27" s="124" t="s">
        <v>81</v>
      </c>
      <c r="P27" s="123" t="s">
        <v>81</v>
      </c>
      <c r="Q27" s="124" t="s">
        <v>81</v>
      </c>
      <c r="R27" s="123" t="s">
        <v>81</v>
      </c>
      <c r="S27" s="124" t="s">
        <v>81</v>
      </c>
      <c r="T27" s="123" t="s">
        <v>81</v>
      </c>
      <c r="U27" s="124" t="s">
        <v>81</v>
      </c>
      <c r="V27" s="123" t="s">
        <v>81</v>
      </c>
      <c r="W27" s="124" t="s">
        <v>81</v>
      </c>
      <c r="X27" s="123" t="s">
        <v>81</v>
      </c>
      <c r="Y27" s="124" t="s">
        <v>81</v>
      </c>
      <c r="Z27" s="123" t="s">
        <v>81</v>
      </c>
      <c r="AA27" s="124" t="s">
        <v>81</v>
      </c>
      <c r="AB27" s="123" t="s">
        <v>81</v>
      </c>
      <c r="AC27" s="124" t="s">
        <v>81</v>
      </c>
      <c r="AD27" s="123" t="s">
        <v>81</v>
      </c>
      <c r="AE27" s="124" t="s">
        <v>81</v>
      </c>
      <c r="AF27" s="123">
        <v>2</v>
      </c>
      <c r="AH27" s="128">
        <v>12</v>
      </c>
      <c r="AI27" s="22">
        <f>SUM(R27:T27)</f>
        <v>0</v>
      </c>
      <c r="AJ27" s="22">
        <f>SUM(R28:T28)</f>
        <v>0</v>
      </c>
      <c r="AK27" s="22">
        <f>SUM(AI27:AJ27)</f>
        <v>0</v>
      </c>
      <c r="AL27" s="22">
        <f t="shared" si="5"/>
        <v>0</v>
      </c>
      <c r="AM27" s="127">
        <v>7</v>
      </c>
      <c r="AN27" s="22">
        <v>11.3</v>
      </c>
      <c r="AO27" s="22">
        <f>(AL27*AM27)/AN27</f>
        <v>0</v>
      </c>
      <c r="AP27" s="125">
        <f>I4</f>
        <v>1</v>
      </c>
      <c r="AQ27" s="126">
        <f>AO27/AP27</f>
        <v>0</v>
      </c>
      <c r="AR27" s="22">
        <f t="shared" si="8"/>
        <v>0</v>
      </c>
      <c r="AT27" s="128">
        <v>12</v>
      </c>
      <c r="AU27" s="22">
        <f t="shared" si="9"/>
        <v>0</v>
      </c>
      <c r="AV27" s="22">
        <f t="shared" si="10"/>
        <v>0</v>
      </c>
      <c r="AW27" s="22">
        <f>SUM(AU27:AV27)</f>
        <v>0</v>
      </c>
      <c r="AX27" s="22">
        <f t="shared" si="12"/>
        <v>0</v>
      </c>
      <c r="AY27" s="127">
        <v>7</v>
      </c>
      <c r="AZ27" s="22">
        <v>11.3</v>
      </c>
      <c r="BA27" s="22">
        <f>(AX27*AY27)/AZ27</f>
        <v>0</v>
      </c>
      <c r="BB27" s="125">
        <f>I4</f>
        <v>1</v>
      </c>
      <c r="BC27" s="126">
        <f>BA27/BB27</f>
        <v>0</v>
      </c>
      <c r="BD27" s="22">
        <f t="shared" si="15"/>
        <v>0</v>
      </c>
      <c r="BF27" s="128">
        <v>12</v>
      </c>
      <c r="BG27" s="22">
        <f t="shared" si="0"/>
        <v>0</v>
      </c>
      <c r="BH27" s="22">
        <f t="shared" si="1"/>
        <v>0</v>
      </c>
      <c r="BI27" s="22">
        <f>SUM(BG27:BH27)</f>
        <v>0</v>
      </c>
      <c r="BJ27" s="22">
        <f t="shared" si="17"/>
        <v>0</v>
      </c>
      <c r="BK27" s="127">
        <v>7</v>
      </c>
      <c r="BL27" s="22">
        <v>11.3</v>
      </c>
      <c r="BM27" s="22">
        <f>(BJ27*BK27)/BL27</f>
        <v>0</v>
      </c>
      <c r="BN27" s="125">
        <f>I4</f>
        <v>1</v>
      </c>
      <c r="BO27" s="126">
        <f>BM27/BN27</f>
        <v>0</v>
      </c>
      <c r="BP27" s="22">
        <f t="shared" si="20"/>
        <v>0</v>
      </c>
    </row>
    <row r="28" spans="1:68" ht="12.75">
      <c r="A28" s="122">
        <v>38754</v>
      </c>
      <c r="B28" s="123">
        <v>69</v>
      </c>
      <c r="C28" s="124" t="s">
        <v>95</v>
      </c>
      <c r="D28" s="123" t="s">
        <v>94</v>
      </c>
      <c r="E28" s="124">
        <v>1</v>
      </c>
      <c r="F28" s="116" t="s">
        <v>81</v>
      </c>
      <c r="G28" s="124" t="s">
        <v>81</v>
      </c>
      <c r="H28" s="116" t="s">
        <v>81</v>
      </c>
      <c r="I28" s="116">
        <v>12</v>
      </c>
      <c r="J28" s="116" t="s">
        <v>81</v>
      </c>
      <c r="K28" s="124">
        <v>0</v>
      </c>
      <c r="L28" s="123" t="s">
        <v>81</v>
      </c>
      <c r="M28" s="124" t="s">
        <v>81</v>
      </c>
      <c r="N28" s="123" t="s">
        <v>81</v>
      </c>
      <c r="O28" s="124" t="s">
        <v>81</v>
      </c>
      <c r="P28" s="123" t="s">
        <v>81</v>
      </c>
      <c r="Q28" s="124" t="s">
        <v>81</v>
      </c>
      <c r="R28" s="123" t="s">
        <v>81</v>
      </c>
      <c r="S28" s="124" t="s">
        <v>81</v>
      </c>
      <c r="T28" s="123" t="s">
        <v>81</v>
      </c>
      <c r="U28" s="124" t="s">
        <v>81</v>
      </c>
      <c r="V28" s="123" t="s">
        <v>81</v>
      </c>
      <c r="W28" s="124" t="s">
        <v>81</v>
      </c>
      <c r="X28" s="123" t="s">
        <v>81</v>
      </c>
      <c r="Y28" s="124" t="s">
        <v>81</v>
      </c>
      <c r="Z28" s="123" t="s">
        <v>81</v>
      </c>
      <c r="AA28" s="124" t="s">
        <v>81</v>
      </c>
      <c r="AB28" s="123" t="s">
        <v>81</v>
      </c>
      <c r="AC28" s="124" t="s">
        <v>81</v>
      </c>
      <c r="AD28" s="123" t="s">
        <v>81</v>
      </c>
      <c r="AE28" s="124" t="s">
        <v>81</v>
      </c>
      <c r="AF28" s="123">
        <v>1</v>
      </c>
      <c r="AH28" s="128">
        <v>13</v>
      </c>
      <c r="AI28" s="22">
        <f>SUM(R28:T28)</f>
        <v>0</v>
      </c>
      <c r="AJ28" s="22">
        <f>SUM(R29:T29)</f>
        <v>0</v>
      </c>
      <c r="AK28" s="22">
        <f>SUM(AI28:AJ28)</f>
        <v>0</v>
      </c>
      <c r="AL28" s="22">
        <f t="shared" si="5"/>
        <v>0</v>
      </c>
      <c r="AM28" s="127"/>
      <c r="AN28" s="22">
        <v>11.3</v>
      </c>
      <c r="AO28" s="22">
        <f>(AL28*AM28)/AN28</f>
        <v>0</v>
      </c>
      <c r="AP28" s="125">
        <f>I4</f>
        <v>1</v>
      </c>
      <c r="AQ28" s="126">
        <f>AO28/AP28</f>
        <v>0</v>
      </c>
      <c r="AR28" s="22">
        <f t="shared" si="8"/>
        <v>0</v>
      </c>
      <c r="AT28" s="128">
        <v>13</v>
      </c>
      <c r="AU28" s="22">
        <f t="shared" si="9"/>
        <v>0</v>
      </c>
      <c r="AV28" s="22">
        <f t="shared" si="10"/>
        <v>0</v>
      </c>
      <c r="AW28" s="22">
        <f>SUM(AU28:AV28)</f>
        <v>0</v>
      </c>
      <c r="AX28" s="22">
        <f t="shared" si="12"/>
        <v>0</v>
      </c>
      <c r="AY28" s="127"/>
      <c r="AZ28" s="22">
        <v>11.3</v>
      </c>
      <c r="BA28" s="22">
        <f>(AX28*AY28)/AZ28</f>
        <v>0</v>
      </c>
      <c r="BB28" s="125">
        <f>I4</f>
        <v>1</v>
      </c>
      <c r="BC28" s="126">
        <f>BA28/BB28</f>
        <v>0</v>
      </c>
      <c r="BD28" s="22">
        <f t="shared" si="15"/>
        <v>0</v>
      </c>
      <c r="BF28" s="128">
        <v>13</v>
      </c>
      <c r="BG28" s="22">
        <f t="shared" si="0"/>
        <v>0</v>
      </c>
      <c r="BH28" s="22">
        <f t="shared" si="1"/>
        <v>0</v>
      </c>
      <c r="BI28" s="22">
        <f>SUM(BG28:BH28)</f>
        <v>0</v>
      </c>
      <c r="BJ28" s="22">
        <f t="shared" si="17"/>
        <v>0</v>
      </c>
      <c r="BK28" s="127"/>
      <c r="BL28" s="22">
        <v>11.3</v>
      </c>
      <c r="BM28" s="22">
        <f>(BJ28*BK28)/BL28</f>
        <v>0</v>
      </c>
      <c r="BN28" s="125">
        <f>I4</f>
        <v>1</v>
      </c>
      <c r="BO28" s="126">
        <f>BM28/BN28</f>
        <v>0</v>
      </c>
      <c r="BP28" s="22">
        <f t="shared" si="20"/>
        <v>0</v>
      </c>
    </row>
    <row r="29" spans="1:68" ht="12.75">
      <c r="A29" s="122"/>
      <c r="B29" s="123">
        <v>69</v>
      </c>
      <c r="C29" s="124"/>
      <c r="D29" s="123"/>
      <c r="E29" s="124"/>
      <c r="F29" s="116" t="s">
        <v>81</v>
      </c>
      <c r="G29" s="124"/>
      <c r="H29" s="116" t="s">
        <v>81</v>
      </c>
      <c r="I29" s="124"/>
      <c r="J29" s="116"/>
      <c r="K29" s="124"/>
      <c r="L29" s="123"/>
      <c r="M29" s="124"/>
      <c r="N29" s="123"/>
      <c r="O29" s="124"/>
      <c r="P29" s="123"/>
      <c r="Q29" s="124"/>
      <c r="R29" s="123"/>
      <c r="S29" s="124"/>
      <c r="T29" s="123"/>
      <c r="U29" s="124"/>
      <c r="V29" s="123"/>
      <c r="W29" s="124"/>
      <c r="X29" s="123"/>
      <c r="Y29" s="124"/>
      <c r="Z29" s="123"/>
      <c r="AA29" s="124"/>
      <c r="AB29" s="123"/>
      <c r="AC29" s="124"/>
      <c r="AD29" s="123"/>
      <c r="AE29" s="124"/>
      <c r="AF29" s="123"/>
      <c r="AH29" s="128">
        <v>14</v>
      </c>
      <c r="AI29" s="22">
        <f>SUM(R29:T29)</f>
        <v>0</v>
      </c>
      <c r="AJ29" s="22">
        <f>SUM(R30:T30)</f>
        <v>0</v>
      </c>
      <c r="AK29" s="22">
        <f>SUM(AI29:AJ29)</f>
        <v>0</v>
      </c>
      <c r="AL29" s="22">
        <f t="shared" si="5"/>
        <v>0</v>
      </c>
      <c r="AM29" s="22"/>
      <c r="AN29" s="22">
        <v>11.3</v>
      </c>
      <c r="AO29" s="126">
        <f>(AL29*AM29)/AN29</f>
        <v>0</v>
      </c>
      <c r="AP29" s="125">
        <f>I4</f>
        <v>1</v>
      </c>
      <c r="AQ29" s="126">
        <f>AO29/AP29</f>
        <v>0</v>
      </c>
      <c r="AR29" s="22">
        <f t="shared" si="8"/>
        <v>0</v>
      </c>
      <c r="AT29" s="128">
        <v>14</v>
      </c>
      <c r="AU29" s="22">
        <f t="shared" si="9"/>
        <v>0</v>
      </c>
      <c r="AV29" s="22">
        <f t="shared" si="10"/>
        <v>0</v>
      </c>
      <c r="AW29" s="22">
        <f>SUM(AU29:AV29)</f>
        <v>0</v>
      </c>
      <c r="AX29" s="22">
        <f t="shared" si="12"/>
        <v>0</v>
      </c>
      <c r="AY29" s="22"/>
      <c r="AZ29" s="22">
        <v>11.3</v>
      </c>
      <c r="BA29" s="22">
        <f>(AX29*AY29)/AZ29</f>
        <v>0</v>
      </c>
      <c r="BB29" s="125">
        <f>I4</f>
        <v>1</v>
      </c>
      <c r="BC29" s="126">
        <f>BA29/BB29</f>
        <v>0</v>
      </c>
      <c r="BD29" s="22">
        <f t="shared" si="15"/>
        <v>0</v>
      </c>
      <c r="BF29" s="128">
        <v>14</v>
      </c>
      <c r="BG29" s="22">
        <f t="shared" si="0"/>
        <v>0</v>
      </c>
      <c r="BH29" s="22">
        <f t="shared" si="1"/>
        <v>0</v>
      </c>
      <c r="BI29" s="22">
        <f aca="true" t="shared" si="21" ref="BI29:BI36">SUM(BG29:BH29)</f>
        <v>0</v>
      </c>
      <c r="BJ29" s="22">
        <f t="shared" si="17"/>
        <v>0</v>
      </c>
      <c r="BK29" s="22"/>
      <c r="BL29" s="22">
        <v>11.3</v>
      </c>
      <c r="BM29" s="22">
        <f>(BJ29*BK29)/BL29</f>
        <v>0</v>
      </c>
      <c r="BN29" s="125">
        <f>I4</f>
        <v>1</v>
      </c>
      <c r="BO29" s="126">
        <f>BM29/BN29</f>
        <v>0</v>
      </c>
      <c r="BP29" s="22">
        <f t="shared" si="20"/>
        <v>0</v>
      </c>
    </row>
    <row r="30" spans="1:68" ht="12.75">
      <c r="A30" s="122"/>
      <c r="B30" s="123">
        <v>69</v>
      </c>
      <c r="C30" s="124"/>
      <c r="D30" s="123"/>
      <c r="E30" s="124"/>
      <c r="F30" s="116" t="s">
        <v>81</v>
      </c>
      <c r="G30" s="124"/>
      <c r="H30" s="116" t="s">
        <v>81</v>
      </c>
      <c r="I30" s="116"/>
      <c r="J30" s="116"/>
      <c r="K30" s="124"/>
      <c r="L30" s="129"/>
      <c r="M30" s="129"/>
      <c r="N30" s="129"/>
      <c r="O30" s="129"/>
      <c r="P30" s="129"/>
      <c r="Q30" s="129"/>
      <c r="R30" s="129"/>
      <c r="S30" s="123"/>
      <c r="T30" s="124"/>
      <c r="U30" s="129"/>
      <c r="V30" s="129"/>
      <c r="W30" s="123"/>
      <c r="X30" s="124"/>
      <c r="Y30" s="123"/>
      <c r="Z30" s="123"/>
      <c r="AA30" s="124"/>
      <c r="AB30" s="129"/>
      <c r="AC30" s="123"/>
      <c r="AD30" s="124"/>
      <c r="AE30" s="123"/>
      <c r="AF30" s="124"/>
      <c r="AG30" s="85"/>
      <c r="AH30" s="128">
        <v>15</v>
      </c>
      <c r="AI30" s="22">
        <f aca="true" t="shared" si="22" ref="AI30:AI36">SUM(R30:T30)</f>
        <v>0</v>
      </c>
      <c r="AJ30" s="22">
        <f aca="true" t="shared" si="23" ref="AJ30:AJ36">SUM(R31:T31)</f>
        <v>0</v>
      </c>
      <c r="AK30" s="22">
        <f aca="true" t="shared" si="24" ref="AK30:AK36">SUM(AI30:AJ30)</f>
        <v>0</v>
      </c>
      <c r="AL30" s="22">
        <f t="shared" si="5"/>
        <v>0</v>
      </c>
      <c r="AM30" s="22"/>
      <c r="AN30" s="22">
        <v>11.3</v>
      </c>
      <c r="AO30" s="126">
        <f aca="true" t="shared" si="25" ref="AO30:AO36">(AL30*AM30)/AN30</f>
        <v>0</v>
      </c>
      <c r="AP30" s="125">
        <f>I4</f>
        <v>1</v>
      </c>
      <c r="AQ30" s="126">
        <f aca="true" t="shared" si="26" ref="AQ30:AQ36">AO30/AP30</f>
        <v>0</v>
      </c>
      <c r="AR30" s="22">
        <f t="shared" si="8"/>
        <v>0</v>
      </c>
      <c r="AT30" s="128">
        <v>15</v>
      </c>
      <c r="AU30" s="22">
        <f t="shared" si="9"/>
        <v>0</v>
      </c>
      <c r="AV30" s="22">
        <f t="shared" si="10"/>
        <v>0</v>
      </c>
      <c r="AW30" s="22">
        <f aca="true" t="shared" si="27" ref="AW30:AW36">SUM(AU30:AV30)</f>
        <v>0</v>
      </c>
      <c r="AX30" s="22">
        <f t="shared" si="12"/>
        <v>0</v>
      </c>
      <c r="AY30" s="22"/>
      <c r="AZ30" s="22">
        <v>11.3</v>
      </c>
      <c r="BA30" s="22">
        <f aca="true" t="shared" si="28" ref="BA30:BA36">(AX30*AY30)/AZ30</f>
        <v>0</v>
      </c>
      <c r="BB30" s="125">
        <f>I4</f>
        <v>1</v>
      </c>
      <c r="BC30" s="126">
        <f aca="true" t="shared" si="29" ref="BC30:BC36">BA30/BB30</f>
        <v>0</v>
      </c>
      <c r="BD30" s="22">
        <f t="shared" si="15"/>
        <v>0</v>
      </c>
      <c r="BF30" s="128">
        <v>15</v>
      </c>
      <c r="BG30" s="22">
        <f t="shared" si="0"/>
        <v>0</v>
      </c>
      <c r="BH30" s="22">
        <f t="shared" si="1"/>
        <v>0</v>
      </c>
      <c r="BI30" s="22">
        <f t="shared" si="21"/>
        <v>0</v>
      </c>
      <c r="BJ30" s="22">
        <f t="shared" si="17"/>
        <v>0</v>
      </c>
      <c r="BK30" s="22"/>
      <c r="BL30" s="22">
        <v>11.3</v>
      </c>
      <c r="BM30" s="22">
        <f aca="true" t="shared" si="30" ref="BM30:BM36">(BJ30*BK30)/BL30</f>
        <v>0</v>
      </c>
      <c r="BN30" s="125">
        <f>I4</f>
        <v>1</v>
      </c>
      <c r="BO30" s="126">
        <f aca="true" t="shared" si="31" ref="BO30:BO36">BM30/BN30</f>
        <v>0</v>
      </c>
      <c r="BP30" s="22">
        <f t="shared" si="20"/>
        <v>0</v>
      </c>
    </row>
    <row r="31" spans="1:68" ht="12.75">
      <c r="A31" s="129"/>
      <c r="B31" s="123">
        <v>69</v>
      </c>
      <c r="C31" s="124"/>
      <c r="D31" s="123"/>
      <c r="E31" s="124"/>
      <c r="F31" s="116" t="s">
        <v>81</v>
      </c>
      <c r="G31" s="124"/>
      <c r="H31" s="116" t="s">
        <v>81</v>
      </c>
      <c r="I31" s="124"/>
      <c r="J31" s="123"/>
      <c r="K31" s="124"/>
      <c r="L31" s="123"/>
      <c r="M31" s="124"/>
      <c r="N31" s="123"/>
      <c r="O31" s="124"/>
      <c r="P31" s="123"/>
      <c r="Q31" s="124"/>
      <c r="R31" s="123"/>
      <c r="S31" s="124"/>
      <c r="T31" s="123"/>
      <c r="U31" s="124"/>
      <c r="V31" s="123"/>
      <c r="W31" s="124"/>
      <c r="X31" s="123"/>
      <c r="Y31" s="124"/>
      <c r="Z31" s="123"/>
      <c r="AA31" s="124"/>
      <c r="AB31" s="123"/>
      <c r="AC31" s="117"/>
      <c r="AD31" s="123"/>
      <c r="AE31" s="124"/>
      <c r="AF31" s="123"/>
      <c r="AH31" s="128">
        <v>16</v>
      </c>
      <c r="AI31" s="22">
        <f t="shared" si="22"/>
        <v>0</v>
      </c>
      <c r="AJ31" s="22">
        <f t="shared" si="23"/>
        <v>0</v>
      </c>
      <c r="AK31" s="22">
        <f t="shared" si="24"/>
        <v>0</v>
      </c>
      <c r="AL31" s="22">
        <f t="shared" si="5"/>
        <v>0</v>
      </c>
      <c r="AM31" s="22"/>
      <c r="AN31" s="22">
        <v>11.3</v>
      </c>
      <c r="AO31" s="126">
        <f t="shared" si="25"/>
        <v>0</v>
      </c>
      <c r="AP31" s="125">
        <f>I4</f>
        <v>1</v>
      </c>
      <c r="AQ31" s="126">
        <f t="shared" si="26"/>
        <v>0</v>
      </c>
      <c r="AR31" s="22">
        <f t="shared" si="8"/>
        <v>0</v>
      </c>
      <c r="AT31" s="128">
        <v>16</v>
      </c>
      <c r="AU31" s="22">
        <f t="shared" si="9"/>
        <v>0</v>
      </c>
      <c r="AV31" s="22">
        <f t="shared" si="10"/>
        <v>0</v>
      </c>
      <c r="AW31" s="22">
        <f t="shared" si="27"/>
        <v>0</v>
      </c>
      <c r="AX31" s="22">
        <f t="shared" si="12"/>
        <v>0</v>
      </c>
      <c r="AY31" s="22"/>
      <c r="AZ31" s="22">
        <v>11.3</v>
      </c>
      <c r="BA31" s="22">
        <f t="shared" si="28"/>
        <v>0</v>
      </c>
      <c r="BB31" s="125">
        <f>I4</f>
        <v>1</v>
      </c>
      <c r="BC31" s="126">
        <f t="shared" si="29"/>
        <v>0</v>
      </c>
      <c r="BD31" s="22">
        <f t="shared" si="15"/>
        <v>0</v>
      </c>
      <c r="BF31" s="128">
        <v>16</v>
      </c>
      <c r="BG31" s="22">
        <f t="shared" si="0"/>
        <v>0</v>
      </c>
      <c r="BH31" s="22">
        <f t="shared" si="1"/>
        <v>0</v>
      </c>
      <c r="BI31" s="22">
        <f t="shared" si="21"/>
        <v>0</v>
      </c>
      <c r="BJ31" s="22">
        <f t="shared" si="17"/>
        <v>0</v>
      </c>
      <c r="BK31" s="22"/>
      <c r="BL31" s="22">
        <v>11.3</v>
      </c>
      <c r="BM31" s="22">
        <f t="shared" si="30"/>
        <v>0</v>
      </c>
      <c r="BN31" s="125">
        <f>I4</f>
        <v>1</v>
      </c>
      <c r="BO31" s="126">
        <f t="shared" si="31"/>
        <v>0</v>
      </c>
      <c r="BP31" s="22">
        <f t="shared" si="20"/>
        <v>0</v>
      </c>
    </row>
    <row r="32" spans="1:68" ht="12.75">
      <c r="A32" s="129"/>
      <c r="B32" s="123">
        <v>69</v>
      </c>
      <c r="C32" s="124"/>
      <c r="D32" s="123"/>
      <c r="E32" s="124"/>
      <c r="F32" s="116" t="s">
        <v>81</v>
      </c>
      <c r="G32" s="124"/>
      <c r="H32" s="116" t="s">
        <v>81</v>
      </c>
      <c r="I32" s="124"/>
      <c r="J32" s="123"/>
      <c r="K32" s="124"/>
      <c r="L32" s="123"/>
      <c r="M32" s="124"/>
      <c r="N32" s="123"/>
      <c r="O32" s="124"/>
      <c r="P32" s="123"/>
      <c r="Q32" s="124"/>
      <c r="R32" s="123"/>
      <c r="S32" s="124"/>
      <c r="T32" s="123"/>
      <c r="U32" s="124"/>
      <c r="V32" s="123"/>
      <c r="W32" s="124"/>
      <c r="X32" s="123"/>
      <c r="Y32" s="124"/>
      <c r="Z32" s="123"/>
      <c r="AA32" s="124"/>
      <c r="AB32" s="123"/>
      <c r="AC32" s="124"/>
      <c r="AD32" s="123"/>
      <c r="AE32" s="124"/>
      <c r="AF32" s="123"/>
      <c r="AH32" s="128">
        <v>17</v>
      </c>
      <c r="AI32" s="22">
        <f t="shared" si="22"/>
        <v>0</v>
      </c>
      <c r="AJ32" s="22">
        <f t="shared" si="23"/>
        <v>0</v>
      </c>
      <c r="AK32" s="22">
        <f t="shared" si="24"/>
        <v>0</v>
      </c>
      <c r="AL32" s="22">
        <f t="shared" si="5"/>
        <v>0</v>
      </c>
      <c r="AM32" s="22"/>
      <c r="AN32" s="22">
        <v>11.3</v>
      </c>
      <c r="AO32" s="126">
        <f t="shared" si="25"/>
        <v>0</v>
      </c>
      <c r="AP32" s="125">
        <f>I4</f>
        <v>1</v>
      </c>
      <c r="AQ32" s="126">
        <f t="shared" si="26"/>
        <v>0</v>
      </c>
      <c r="AR32" s="22">
        <f t="shared" si="8"/>
        <v>0</v>
      </c>
      <c r="AT32" s="128">
        <v>17</v>
      </c>
      <c r="AU32" s="22">
        <f t="shared" si="9"/>
        <v>0</v>
      </c>
      <c r="AV32" s="22">
        <f t="shared" si="10"/>
        <v>0</v>
      </c>
      <c r="AW32" s="22">
        <f t="shared" si="27"/>
        <v>0</v>
      </c>
      <c r="AX32" s="22">
        <f t="shared" si="12"/>
        <v>0</v>
      </c>
      <c r="AY32" s="22"/>
      <c r="AZ32" s="22">
        <v>11.3</v>
      </c>
      <c r="BA32" s="22">
        <f t="shared" si="28"/>
        <v>0</v>
      </c>
      <c r="BB32" s="125">
        <f>I4</f>
        <v>1</v>
      </c>
      <c r="BC32" s="126">
        <f t="shared" si="29"/>
        <v>0</v>
      </c>
      <c r="BD32" s="22">
        <f t="shared" si="15"/>
        <v>0</v>
      </c>
      <c r="BF32" s="128">
        <v>17</v>
      </c>
      <c r="BG32" s="22">
        <f t="shared" si="0"/>
        <v>0</v>
      </c>
      <c r="BH32" s="22">
        <f t="shared" si="1"/>
        <v>0</v>
      </c>
      <c r="BI32" s="22">
        <f t="shared" si="21"/>
        <v>0</v>
      </c>
      <c r="BJ32" s="22">
        <f t="shared" si="17"/>
        <v>0</v>
      </c>
      <c r="BK32" s="22"/>
      <c r="BL32" s="22">
        <v>11.3</v>
      </c>
      <c r="BM32" s="22">
        <f t="shared" si="30"/>
        <v>0</v>
      </c>
      <c r="BN32" s="125">
        <f>I4</f>
        <v>1</v>
      </c>
      <c r="BO32" s="126">
        <f t="shared" si="31"/>
        <v>0</v>
      </c>
      <c r="BP32" s="22">
        <f t="shared" si="20"/>
        <v>0</v>
      </c>
    </row>
    <row r="33" spans="1:68" ht="12.75">
      <c r="A33" s="130"/>
      <c r="B33" s="123">
        <v>69</v>
      </c>
      <c r="C33" s="131"/>
      <c r="D33" s="86"/>
      <c r="E33" s="131"/>
      <c r="F33" s="116" t="s">
        <v>81</v>
      </c>
      <c r="G33" s="131"/>
      <c r="H33" s="116" t="s">
        <v>81</v>
      </c>
      <c r="I33" s="131"/>
      <c r="J33" s="86"/>
      <c r="K33" s="131"/>
      <c r="L33" s="86"/>
      <c r="M33" s="131"/>
      <c r="N33" s="86"/>
      <c r="O33" s="131"/>
      <c r="P33" s="86"/>
      <c r="Q33" s="131"/>
      <c r="R33" s="86"/>
      <c r="S33" s="131"/>
      <c r="T33" s="86"/>
      <c r="U33" s="131"/>
      <c r="V33" s="86"/>
      <c r="W33" s="131"/>
      <c r="X33" s="86"/>
      <c r="Y33" s="131"/>
      <c r="Z33" s="86"/>
      <c r="AA33" s="131"/>
      <c r="AB33" s="86"/>
      <c r="AC33" s="131"/>
      <c r="AD33" s="86"/>
      <c r="AE33" s="131"/>
      <c r="AF33" s="86"/>
      <c r="AH33" s="128">
        <v>18</v>
      </c>
      <c r="AI33" s="22">
        <f t="shared" si="22"/>
        <v>0</v>
      </c>
      <c r="AJ33" s="22">
        <f t="shared" si="23"/>
        <v>0</v>
      </c>
      <c r="AK33" s="22">
        <f t="shared" si="24"/>
        <v>0</v>
      </c>
      <c r="AL33" s="22">
        <f t="shared" si="5"/>
        <v>0</v>
      </c>
      <c r="AM33" s="22"/>
      <c r="AN33" s="22">
        <v>11.3</v>
      </c>
      <c r="AO33" s="126">
        <f t="shared" si="25"/>
        <v>0</v>
      </c>
      <c r="AP33" s="125">
        <f>I4</f>
        <v>1</v>
      </c>
      <c r="AQ33" s="126">
        <f t="shared" si="26"/>
        <v>0</v>
      </c>
      <c r="AR33" s="22">
        <f t="shared" si="8"/>
        <v>0</v>
      </c>
      <c r="AT33" s="128">
        <v>18</v>
      </c>
      <c r="AU33" s="22">
        <f t="shared" si="9"/>
        <v>0</v>
      </c>
      <c r="AV33" s="22">
        <f t="shared" si="10"/>
        <v>0</v>
      </c>
      <c r="AW33" s="22">
        <f t="shared" si="27"/>
        <v>0</v>
      </c>
      <c r="AX33" s="22">
        <f t="shared" si="12"/>
        <v>0</v>
      </c>
      <c r="AY33" s="22"/>
      <c r="AZ33" s="22">
        <v>11.3</v>
      </c>
      <c r="BA33" s="22">
        <f t="shared" si="28"/>
        <v>0</v>
      </c>
      <c r="BB33" s="125">
        <f>I4</f>
        <v>1</v>
      </c>
      <c r="BC33" s="126">
        <f t="shared" si="29"/>
        <v>0</v>
      </c>
      <c r="BD33" s="22">
        <f t="shared" si="15"/>
        <v>0</v>
      </c>
      <c r="BF33" s="128">
        <v>18</v>
      </c>
      <c r="BG33" s="22">
        <f t="shared" si="0"/>
        <v>0</v>
      </c>
      <c r="BH33" s="22">
        <f t="shared" si="1"/>
        <v>0</v>
      </c>
      <c r="BI33" s="22">
        <f t="shared" si="21"/>
        <v>0</v>
      </c>
      <c r="BJ33" s="22">
        <f t="shared" si="17"/>
        <v>0</v>
      </c>
      <c r="BK33" s="22"/>
      <c r="BL33" s="22">
        <v>11.3</v>
      </c>
      <c r="BM33" s="22">
        <f t="shared" si="30"/>
        <v>0</v>
      </c>
      <c r="BN33" s="125">
        <f>I4</f>
        <v>1</v>
      </c>
      <c r="BO33" s="126">
        <f t="shared" si="31"/>
        <v>0</v>
      </c>
      <c r="BP33" s="22">
        <f t="shared" si="20"/>
        <v>0</v>
      </c>
    </row>
    <row r="34" spans="1:68" ht="12.75">
      <c r="A34" s="130"/>
      <c r="B34" s="123">
        <v>69</v>
      </c>
      <c r="C34" s="131"/>
      <c r="D34" s="86"/>
      <c r="E34" s="131"/>
      <c r="F34" s="116" t="s">
        <v>81</v>
      </c>
      <c r="G34" s="131"/>
      <c r="H34" s="116" t="s">
        <v>81</v>
      </c>
      <c r="I34" s="131"/>
      <c r="J34" s="86"/>
      <c r="K34" s="131"/>
      <c r="L34" s="86"/>
      <c r="M34" s="131"/>
      <c r="N34" s="86"/>
      <c r="O34" s="131"/>
      <c r="P34" s="86"/>
      <c r="Q34" s="131"/>
      <c r="R34" s="86"/>
      <c r="S34" s="131"/>
      <c r="T34" s="86"/>
      <c r="U34" s="131"/>
      <c r="V34" s="86"/>
      <c r="W34" s="131"/>
      <c r="X34" s="86"/>
      <c r="Y34" s="131"/>
      <c r="Z34" s="86"/>
      <c r="AA34" s="131"/>
      <c r="AB34" s="86"/>
      <c r="AC34" s="131"/>
      <c r="AD34" s="86"/>
      <c r="AE34" s="131"/>
      <c r="AF34" s="86"/>
      <c r="AH34" s="128">
        <v>19</v>
      </c>
      <c r="AI34" s="22">
        <f t="shared" si="22"/>
        <v>0</v>
      </c>
      <c r="AJ34" s="22">
        <f t="shared" si="23"/>
        <v>0</v>
      </c>
      <c r="AK34" s="22">
        <f t="shared" si="24"/>
        <v>0</v>
      </c>
      <c r="AL34" s="22">
        <f t="shared" si="5"/>
        <v>0</v>
      </c>
      <c r="AM34" s="22"/>
      <c r="AN34" s="22">
        <v>11.3</v>
      </c>
      <c r="AO34" s="126">
        <f t="shared" si="25"/>
        <v>0</v>
      </c>
      <c r="AP34" s="125">
        <f>I4</f>
        <v>1</v>
      </c>
      <c r="AQ34" s="126">
        <f t="shared" si="26"/>
        <v>0</v>
      </c>
      <c r="AR34" s="22">
        <f t="shared" si="8"/>
        <v>0</v>
      </c>
      <c r="AT34" s="128">
        <v>19</v>
      </c>
      <c r="AU34" s="22">
        <f t="shared" si="9"/>
        <v>0</v>
      </c>
      <c r="AV34" s="22">
        <f t="shared" si="10"/>
        <v>0</v>
      </c>
      <c r="AW34" s="22">
        <f t="shared" si="27"/>
        <v>0</v>
      </c>
      <c r="AX34" s="22">
        <f t="shared" si="12"/>
        <v>0</v>
      </c>
      <c r="AY34" s="22"/>
      <c r="AZ34" s="22">
        <v>11.3</v>
      </c>
      <c r="BA34" s="22">
        <f t="shared" si="28"/>
        <v>0</v>
      </c>
      <c r="BB34" s="125">
        <f>I4</f>
        <v>1</v>
      </c>
      <c r="BC34" s="126">
        <f t="shared" si="29"/>
        <v>0</v>
      </c>
      <c r="BD34" s="22">
        <f t="shared" si="15"/>
        <v>0</v>
      </c>
      <c r="BF34" s="128">
        <v>19</v>
      </c>
      <c r="BG34" s="22">
        <f t="shared" si="0"/>
        <v>0</v>
      </c>
      <c r="BH34" s="22">
        <f t="shared" si="1"/>
        <v>0</v>
      </c>
      <c r="BI34" s="22">
        <f t="shared" si="21"/>
        <v>0</v>
      </c>
      <c r="BJ34" s="22">
        <f t="shared" si="17"/>
        <v>0</v>
      </c>
      <c r="BK34" s="22"/>
      <c r="BL34" s="22">
        <v>11.3</v>
      </c>
      <c r="BM34" s="22">
        <f t="shared" si="30"/>
        <v>0</v>
      </c>
      <c r="BN34" s="125">
        <f>I4</f>
        <v>1</v>
      </c>
      <c r="BO34" s="126">
        <f t="shared" si="31"/>
        <v>0</v>
      </c>
      <c r="BP34" s="22">
        <f t="shared" si="20"/>
        <v>0</v>
      </c>
    </row>
    <row r="35" spans="1:68" ht="12.75">
      <c r="A35" s="130"/>
      <c r="B35" s="123">
        <v>69</v>
      </c>
      <c r="C35" s="131"/>
      <c r="D35" s="86"/>
      <c r="E35" s="131"/>
      <c r="F35" s="116" t="s">
        <v>81</v>
      </c>
      <c r="G35" s="131"/>
      <c r="H35" s="116" t="s">
        <v>81</v>
      </c>
      <c r="I35" s="131"/>
      <c r="J35" s="86"/>
      <c r="K35" s="131"/>
      <c r="L35" s="86"/>
      <c r="M35" s="131"/>
      <c r="N35" s="86"/>
      <c r="O35" s="131"/>
      <c r="P35" s="86"/>
      <c r="Q35" s="131"/>
      <c r="R35" s="86"/>
      <c r="S35" s="131"/>
      <c r="T35" s="86"/>
      <c r="U35" s="131"/>
      <c r="V35" s="86"/>
      <c r="W35" s="131"/>
      <c r="X35" s="86"/>
      <c r="Y35" s="131"/>
      <c r="Z35" s="86"/>
      <c r="AA35" s="131"/>
      <c r="AB35" s="86"/>
      <c r="AC35" s="131"/>
      <c r="AD35" s="86"/>
      <c r="AE35" s="131"/>
      <c r="AF35" s="86"/>
      <c r="AH35" s="128">
        <v>20</v>
      </c>
      <c r="AI35" s="22">
        <f t="shared" si="22"/>
        <v>0</v>
      </c>
      <c r="AJ35" s="22">
        <f t="shared" si="23"/>
        <v>0</v>
      </c>
      <c r="AK35" s="22">
        <f t="shared" si="24"/>
        <v>0</v>
      </c>
      <c r="AL35" s="22">
        <f t="shared" si="5"/>
        <v>0</v>
      </c>
      <c r="AM35" s="22"/>
      <c r="AN35" s="22">
        <v>11.3</v>
      </c>
      <c r="AO35" s="126">
        <f t="shared" si="25"/>
        <v>0</v>
      </c>
      <c r="AP35" s="125">
        <f>I4</f>
        <v>1</v>
      </c>
      <c r="AQ35" s="126">
        <f t="shared" si="26"/>
        <v>0</v>
      </c>
      <c r="AR35" s="22">
        <f t="shared" si="8"/>
        <v>0</v>
      </c>
      <c r="AT35" s="128">
        <v>20</v>
      </c>
      <c r="AU35" s="22">
        <f t="shared" si="9"/>
        <v>0</v>
      </c>
      <c r="AV35" s="22">
        <f t="shared" si="10"/>
        <v>0</v>
      </c>
      <c r="AW35" s="22">
        <f t="shared" si="27"/>
        <v>0</v>
      </c>
      <c r="AX35" s="22">
        <f t="shared" si="12"/>
        <v>0</v>
      </c>
      <c r="AY35" s="22"/>
      <c r="AZ35" s="22">
        <v>11.3</v>
      </c>
      <c r="BA35" s="22">
        <f t="shared" si="28"/>
        <v>0</v>
      </c>
      <c r="BB35" s="125">
        <f>I4</f>
        <v>1</v>
      </c>
      <c r="BC35" s="126">
        <f t="shared" si="29"/>
        <v>0</v>
      </c>
      <c r="BD35" s="22">
        <f t="shared" si="15"/>
        <v>0</v>
      </c>
      <c r="BF35" s="128">
        <v>20</v>
      </c>
      <c r="BG35" s="22">
        <f t="shared" si="0"/>
        <v>0</v>
      </c>
      <c r="BH35" s="22">
        <f t="shared" si="1"/>
        <v>0</v>
      </c>
      <c r="BI35" s="22">
        <f t="shared" si="21"/>
        <v>0</v>
      </c>
      <c r="BJ35" s="22">
        <f t="shared" si="17"/>
        <v>0</v>
      </c>
      <c r="BK35" s="22"/>
      <c r="BL35" s="22">
        <v>11.3</v>
      </c>
      <c r="BM35" s="22">
        <f t="shared" si="30"/>
        <v>0</v>
      </c>
      <c r="BN35" s="125">
        <f>I4</f>
        <v>1</v>
      </c>
      <c r="BO35" s="126">
        <f t="shared" si="31"/>
        <v>0</v>
      </c>
      <c r="BP35" s="22">
        <f t="shared" si="20"/>
        <v>0</v>
      </c>
    </row>
    <row r="36" spans="1:68" ht="13.5" thickBot="1">
      <c r="A36" s="132"/>
      <c r="B36" s="133">
        <v>69</v>
      </c>
      <c r="C36" s="134"/>
      <c r="D36" s="89"/>
      <c r="E36" s="134"/>
      <c r="F36" s="135" t="s">
        <v>81</v>
      </c>
      <c r="G36" s="134"/>
      <c r="H36" s="135" t="s">
        <v>81</v>
      </c>
      <c r="I36" s="134"/>
      <c r="J36" s="89"/>
      <c r="K36" s="134"/>
      <c r="L36" s="89"/>
      <c r="M36" s="134"/>
      <c r="N36" s="89"/>
      <c r="O36" s="134"/>
      <c r="P36" s="89"/>
      <c r="Q36" s="134"/>
      <c r="R36" s="89"/>
      <c r="S36" s="134"/>
      <c r="T36" s="89"/>
      <c r="U36" s="134"/>
      <c r="V36" s="89"/>
      <c r="W36" s="134"/>
      <c r="X36" s="89"/>
      <c r="Y36" s="134"/>
      <c r="Z36" s="89"/>
      <c r="AA36" s="134"/>
      <c r="AB36" s="89"/>
      <c r="AC36" s="134"/>
      <c r="AD36" s="89"/>
      <c r="AE36" s="134"/>
      <c r="AF36" s="89"/>
      <c r="AH36" s="136">
        <v>21</v>
      </c>
      <c r="AI36" s="84">
        <f t="shared" si="22"/>
        <v>0</v>
      </c>
      <c r="AJ36" s="84">
        <f t="shared" si="23"/>
        <v>0</v>
      </c>
      <c r="AK36" s="84">
        <f t="shared" si="24"/>
        <v>0</v>
      </c>
      <c r="AL36" s="84">
        <f t="shared" si="5"/>
        <v>0</v>
      </c>
      <c r="AM36" s="84"/>
      <c r="AN36" s="84">
        <v>11.3</v>
      </c>
      <c r="AO36" s="137">
        <f t="shared" si="25"/>
        <v>0</v>
      </c>
      <c r="AP36" s="138">
        <f>I4</f>
        <v>1</v>
      </c>
      <c r="AQ36" s="137">
        <f t="shared" si="26"/>
        <v>0</v>
      </c>
      <c r="AR36" s="22">
        <f t="shared" si="8"/>
        <v>0</v>
      </c>
      <c r="AT36" s="136">
        <v>21</v>
      </c>
      <c r="AU36" s="84">
        <f>SUM(AD36:AF36)</f>
        <v>0</v>
      </c>
      <c r="AV36" s="84">
        <f t="shared" si="10"/>
        <v>0</v>
      </c>
      <c r="AW36" s="84">
        <f t="shared" si="27"/>
        <v>0</v>
      </c>
      <c r="AX36" s="84">
        <f t="shared" si="12"/>
        <v>0</v>
      </c>
      <c r="AY36" s="84"/>
      <c r="AZ36" s="84">
        <v>11.3</v>
      </c>
      <c r="BA36" s="84">
        <f t="shared" si="28"/>
        <v>0</v>
      </c>
      <c r="BB36" s="138">
        <f>I4</f>
        <v>1</v>
      </c>
      <c r="BC36" s="137">
        <f t="shared" si="29"/>
        <v>0</v>
      </c>
      <c r="BD36" s="22">
        <f t="shared" si="15"/>
        <v>0</v>
      </c>
      <c r="BF36" s="136">
        <v>21</v>
      </c>
      <c r="BG36" s="84">
        <f t="shared" si="0"/>
        <v>0</v>
      </c>
      <c r="BH36" s="84">
        <f t="shared" si="1"/>
        <v>0</v>
      </c>
      <c r="BI36" s="84">
        <f t="shared" si="21"/>
        <v>0</v>
      </c>
      <c r="BJ36" s="84">
        <f t="shared" si="17"/>
        <v>0</v>
      </c>
      <c r="BK36" s="84"/>
      <c r="BL36" s="84">
        <v>11.3</v>
      </c>
      <c r="BM36" s="84">
        <f t="shared" si="30"/>
        <v>0</v>
      </c>
      <c r="BN36" s="138">
        <f>I4</f>
        <v>1</v>
      </c>
      <c r="BO36" s="137">
        <f t="shared" si="31"/>
        <v>0</v>
      </c>
      <c r="BP36" s="22">
        <f t="shared" si="20"/>
        <v>0</v>
      </c>
    </row>
    <row r="37" spans="2:62" ht="13.5" thickBot="1">
      <c r="B37" s="139"/>
      <c r="F37" s="120"/>
      <c r="H37" s="120"/>
      <c r="AH37" s="140"/>
      <c r="BJ37" s="22"/>
    </row>
    <row r="38" spans="1:62" ht="13.5" thickBot="1">
      <c r="A38" s="141" t="s">
        <v>8</v>
      </c>
      <c r="B38" s="141" t="s">
        <v>42</v>
      </c>
      <c r="C38" s="139"/>
      <c r="D38" s="142"/>
      <c r="BJ38" s="22"/>
    </row>
    <row r="39" spans="1:4" ht="12.75">
      <c r="A39" s="143">
        <v>39050</v>
      </c>
      <c r="B39" s="85">
        <v>72</v>
      </c>
      <c r="C39" s="22"/>
      <c r="D39" s="126"/>
    </row>
    <row r="40" spans="1:4" ht="12.75">
      <c r="A40" s="143">
        <v>38740</v>
      </c>
      <c r="B40" s="85">
        <v>124</v>
      </c>
      <c r="C40" s="22"/>
      <c r="D40" s="126"/>
    </row>
    <row r="41" spans="1:4" ht="12.75">
      <c r="A41" s="143"/>
      <c r="B41" s="85"/>
      <c r="C41" s="22"/>
      <c r="D41" s="126"/>
    </row>
    <row r="42" spans="1:4" ht="13.5" thickBot="1">
      <c r="A42" s="87"/>
      <c r="B42" s="87"/>
      <c r="C42" s="84"/>
      <c r="D42" s="137"/>
    </row>
    <row r="44" spans="1:10" ht="13.5" thickBot="1">
      <c r="A44" s="144" t="s">
        <v>43</v>
      </c>
      <c r="C44" s="197" t="s">
        <v>50</v>
      </c>
      <c r="D44" s="197"/>
      <c r="J44" s="144" t="s">
        <v>54</v>
      </c>
    </row>
    <row r="45" spans="1:10" ht="12.75">
      <c r="A45" t="s">
        <v>44</v>
      </c>
      <c r="C45" t="s">
        <v>51</v>
      </c>
      <c r="J45" t="s">
        <v>55</v>
      </c>
    </row>
    <row r="46" spans="1:10" ht="12.75">
      <c r="A46" t="s">
        <v>45</v>
      </c>
      <c r="C46" t="s">
        <v>52</v>
      </c>
      <c r="J46" t="s">
        <v>56</v>
      </c>
    </row>
    <row r="47" spans="1:10" ht="12.75">
      <c r="A47" t="s">
        <v>46</v>
      </c>
      <c r="C47" t="s">
        <v>53</v>
      </c>
      <c r="J47" t="s">
        <v>57</v>
      </c>
    </row>
    <row r="48" spans="1:10" ht="12.75">
      <c r="A48" t="s">
        <v>47</v>
      </c>
      <c r="J48" t="s">
        <v>58</v>
      </c>
    </row>
    <row r="49" ht="12.75">
      <c r="A49" t="s">
        <v>48</v>
      </c>
    </row>
    <row r="50" ht="12.75">
      <c r="A50" t="s">
        <v>49</v>
      </c>
    </row>
    <row r="52" spans="1:2" ht="12.75">
      <c r="A52" t="s">
        <v>8</v>
      </c>
      <c r="B52" t="s">
        <v>39</v>
      </c>
    </row>
    <row r="53" ht="12.75">
      <c r="A53" s="145"/>
    </row>
    <row r="54" ht="12.75">
      <c r="A54" s="145"/>
    </row>
  </sheetData>
  <mergeCells count="26">
    <mergeCell ref="F1:M1"/>
    <mergeCell ref="P2:Q2"/>
    <mergeCell ref="R2:S2"/>
    <mergeCell ref="AH2:AI2"/>
    <mergeCell ref="G3:H3"/>
    <mergeCell ref="I3:L3"/>
    <mergeCell ref="R3:S3"/>
    <mergeCell ref="G4:H4"/>
    <mergeCell ref="G7:H7"/>
    <mergeCell ref="I7:J7"/>
    <mergeCell ref="K7:L7"/>
    <mergeCell ref="M7:N7"/>
    <mergeCell ref="A9:B9"/>
    <mergeCell ref="L13:Q13"/>
    <mergeCell ref="R13:AA13"/>
    <mergeCell ref="AB13:AE13"/>
    <mergeCell ref="C44:D44"/>
    <mergeCell ref="C9:AF11"/>
    <mergeCell ref="N14:Q14"/>
    <mergeCell ref="R14:U14"/>
    <mergeCell ref="V14:AA14"/>
    <mergeCell ref="AC14:AE14"/>
    <mergeCell ref="C14:E14"/>
    <mergeCell ref="F14:H14"/>
    <mergeCell ref="I14:J14"/>
    <mergeCell ref="L14:M1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O54"/>
  <sheetViews>
    <sheetView tabSelected="1" workbookViewId="0" topLeftCell="AB1">
      <selection activeCell="AH4" sqref="AH4:AH6"/>
    </sheetView>
  </sheetViews>
  <sheetFormatPr defaultColWidth="9.140625" defaultRowHeight="12.75"/>
  <cols>
    <col min="1" max="1" width="10.8515625" style="0" customWidth="1"/>
    <col min="2" max="2" width="8.7109375" style="0" customWidth="1"/>
    <col min="3" max="5" width="5.57421875" style="0" customWidth="1"/>
    <col min="6" max="10" width="5.421875" style="0" customWidth="1"/>
    <col min="11" max="11" width="7.28125" style="0" bestFit="1" customWidth="1"/>
    <col min="12" max="13" width="6.140625" style="0" customWidth="1"/>
    <col min="14" max="17" width="7.00390625" style="0" customWidth="1"/>
    <col min="18" max="21" width="6.140625" style="0" customWidth="1"/>
    <col min="22" max="27" width="5.57421875" style="0" customWidth="1"/>
    <col min="28" max="31" width="6.57421875" style="0" customWidth="1"/>
    <col min="32" max="32" width="9.8515625" style="0" customWidth="1"/>
    <col min="33" max="33" width="14.140625" style="0" bestFit="1" customWidth="1"/>
    <col min="35" max="35" width="9.7109375" style="0" bestFit="1" customWidth="1"/>
    <col min="44" max="44" width="11.00390625" style="0" bestFit="1" customWidth="1"/>
    <col min="56" max="56" width="11.00390625" style="0" bestFit="1" customWidth="1"/>
  </cols>
  <sheetData>
    <row r="1" spans="6:13" ht="16.5" thickBot="1">
      <c r="F1" s="186" t="s">
        <v>116</v>
      </c>
      <c r="G1" s="186"/>
      <c r="H1" s="186"/>
      <c r="I1" s="186"/>
      <c r="J1" s="186"/>
      <c r="K1" s="186"/>
      <c r="L1" s="186"/>
      <c r="M1" s="186"/>
    </row>
    <row r="2" spans="1:35" ht="13.5" thickBot="1">
      <c r="A2" s="78" t="s">
        <v>102</v>
      </c>
      <c r="C2" s="179">
        <v>22319</v>
      </c>
      <c r="D2" s="179"/>
      <c r="P2" s="204" t="s">
        <v>1</v>
      </c>
      <c r="Q2" s="204"/>
      <c r="R2" s="209" t="s">
        <v>30</v>
      </c>
      <c r="S2" s="209"/>
      <c r="AH2" s="210" t="s">
        <v>103</v>
      </c>
      <c r="AI2" s="211"/>
    </row>
    <row r="3" spans="1:36" ht="18.75" thickBot="1">
      <c r="A3" s="79" t="s">
        <v>104</v>
      </c>
      <c r="C3" s="90">
        <v>2</v>
      </c>
      <c r="G3" s="204" t="s">
        <v>0</v>
      </c>
      <c r="H3" s="204"/>
      <c r="I3" s="181" t="s">
        <v>121</v>
      </c>
      <c r="J3" s="182"/>
      <c r="K3" s="182"/>
      <c r="L3" s="182"/>
      <c r="P3" s="79" t="s">
        <v>2</v>
      </c>
      <c r="R3" s="208" t="s">
        <v>105</v>
      </c>
      <c r="S3" s="208"/>
      <c r="AH3" s="80" t="s">
        <v>75</v>
      </c>
      <c r="AI3" s="81" t="s">
        <v>77</v>
      </c>
      <c r="AJ3" t="s">
        <v>78</v>
      </c>
    </row>
    <row r="4" spans="1:36" ht="12.75">
      <c r="A4" s="78" t="s">
        <v>117</v>
      </c>
      <c r="C4" t="s">
        <v>120</v>
      </c>
      <c r="G4" s="204" t="s">
        <v>106</v>
      </c>
      <c r="H4" s="204"/>
      <c r="I4">
        <f>I5*1.61</f>
        <v>0.9982000000000001</v>
      </c>
      <c r="J4" t="s">
        <v>76</v>
      </c>
      <c r="K4">
        <f>I5*5280</f>
        <v>3273.6</v>
      </c>
      <c r="L4" t="s">
        <v>118</v>
      </c>
      <c r="P4" s="79" t="s">
        <v>3</v>
      </c>
      <c r="AG4" s="82" t="s">
        <v>107</v>
      </c>
      <c r="AH4" s="2">
        <f>SUM(AO16:AO39)</f>
        <v>27.876106194690266</v>
      </c>
      <c r="AI4" s="4">
        <f>SUM(AQ16:AQ39)</f>
        <v>63.354786806114234</v>
      </c>
      <c r="AJ4">
        <f>SUM(AR16:AR39)</f>
        <v>103.24483775811207</v>
      </c>
    </row>
    <row r="5" spans="1:36" ht="13.5" thickBot="1">
      <c r="A5" s="78" t="s">
        <v>36</v>
      </c>
      <c r="B5" t="s">
        <v>108</v>
      </c>
      <c r="I5">
        <v>0.62</v>
      </c>
      <c r="J5" t="s">
        <v>109</v>
      </c>
      <c r="P5" s="79" t="s">
        <v>4</v>
      </c>
      <c r="Q5" s="84">
        <v>1</v>
      </c>
      <c r="R5" s="79" t="s">
        <v>5</v>
      </c>
      <c r="S5" s="84">
        <v>1</v>
      </c>
      <c r="T5" s="79" t="s">
        <v>6</v>
      </c>
      <c r="U5" s="84">
        <v>1</v>
      </c>
      <c r="AG5" s="85" t="s">
        <v>110</v>
      </c>
      <c r="AH5" s="5">
        <f>SUM(BA16:BA34)</f>
        <v>1.327433628318584</v>
      </c>
      <c r="AI5" s="7">
        <f>SUM(BC16:BC34)</f>
        <v>3.0168946098149636</v>
      </c>
      <c r="AJ5">
        <f>SUM(BD16:BD34)</f>
        <v>4.916420845624384</v>
      </c>
    </row>
    <row r="6" spans="1:36" ht="13.5" thickBot="1">
      <c r="A6" s="78" t="s">
        <v>37</v>
      </c>
      <c r="B6" t="s">
        <v>111</v>
      </c>
      <c r="F6" s="79" t="s">
        <v>119</v>
      </c>
      <c r="H6" s="79" t="s">
        <v>61</v>
      </c>
      <c r="J6" s="79" t="s">
        <v>62</v>
      </c>
      <c r="L6" s="79" t="s">
        <v>63</v>
      </c>
      <c r="AG6" s="87" t="s">
        <v>112</v>
      </c>
      <c r="AH6" s="23">
        <f>SUM(BM16:BM34)</f>
        <v>29.203539823008846</v>
      </c>
      <c r="AI6" s="13">
        <f>SUM(BO16:BO34)</f>
        <v>66.3716814159292</v>
      </c>
      <c r="AJ6">
        <f>SUM(AJ4:AJ5)</f>
        <v>108.16125860373646</v>
      </c>
    </row>
    <row r="7" spans="1:13" ht="12.75">
      <c r="A7" s="78" t="s">
        <v>38</v>
      </c>
      <c r="B7" t="s">
        <v>113</v>
      </c>
      <c r="J7" s="205"/>
      <c r="K7" s="205"/>
      <c r="L7" s="205"/>
      <c r="M7" s="205"/>
    </row>
    <row r="8" ht="12.75">
      <c r="A8" s="90"/>
    </row>
    <row r="9" spans="1:31" ht="12.75" customHeight="1">
      <c r="A9" s="78" t="s">
        <v>7</v>
      </c>
      <c r="B9" s="188" t="s">
        <v>93</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row>
    <row r="10" spans="2:31" ht="12.75" customHeight="1">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row>
    <row r="11" spans="2:31" ht="12.75" customHeight="1">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row>
    <row r="12" spans="2:31" ht="13.5" thickBot="1">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row>
    <row r="13" spans="1:32" ht="13.5" thickBot="1">
      <c r="A13" s="92"/>
      <c r="B13" s="93"/>
      <c r="C13" s="94"/>
      <c r="D13" s="94"/>
      <c r="E13" s="95"/>
      <c r="F13" s="92"/>
      <c r="G13" s="94"/>
      <c r="H13" s="94"/>
      <c r="I13" s="92"/>
      <c r="J13" s="95"/>
      <c r="K13" s="95"/>
      <c r="L13" s="198" t="s">
        <v>24</v>
      </c>
      <c r="M13" s="199"/>
      <c r="N13" s="199"/>
      <c r="O13" s="199"/>
      <c r="P13" s="199"/>
      <c r="Q13" s="200"/>
      <c r="R13" s="198" t="s">
        <v>30</v>
      </c>
      <c r="S13" s="199"/>
      <c r="T13" s="199"/>
      <c r="U13" s="199"/>
      <c r="V13" s="199"/>
      <c r="W13" s="199"/>
      <c r="X13" s="199"/>
      <c r="Y13" s="199"/>
      <c r="Z13" s="199"/>
      <c r="AA13" s="200"/>
      <c r="AB13" s="198" t="s">
        <v>31</v>
      </c>
      <c r="AC13" s="199"/>
      <c r="AD13" s="199"/>
      <c r="AE13" s="200"/>
      <c r="AF13" s="93" t="s">
        <v>32</v>
      </c>
    </row>
    <row r="14" spans="1:67" ht="13.5" thickBot="1">
      <c r="A14" s="99" t="s">
        <v>8</v>
      </c>
      <c r="B14" s="100" t="s">
        <v>10</v>
      </c>
      <c r="C14" s="201" t="s">
        <v>33</v>
      </c>
      <c r="D14" s="197"/>
      <c r="E14" s="202"/>
      <c r="F14" s="203" t="s">
        <v>15</v>
      </c>
      <c r="G14" s="197"/>
      <c r="H14" s="197"/>
      <c r="I14" s="203" t="s">
        <v>39</v>
      </c>
      <c r="J14" s="202"/>
      <c r="K14" s="102" t="s">
        <v>17</v>
      </c>
      <c r="L14" s="198" t="s">
        <v>18</v>
      </c>
      <c r="M14" s="200"/>
      <c r="N14" s="198" t="s">
        <v>21</v>
      </c>
      <c r="O14" s="199"/>
      <c r="P14" s="199"/>
      <c r="Q14" s="200"/>
      <c r="R14" s="198" t="s">
        <v>18</v>
      </c>
      <c r="S14" s="199"/>
      <c r="T14" s="199"/>
      <c r="U14" s="200"/>
      <c r="V14" s="198" t="s">
        <v>21</v>
      </c>
      <c r="W14" s="199"/>
      <c r="X14" s="199"/>
      <c r="Y14" s="199"/>
      <c r="Z14" s="199"/>
      <c r="AA14" s="200"/>
      <c r="AB14" s="103" t="s">
        <v>18</v>
      </c>
      <c r="AC14" s="198" t="s">
        <v>21</v>
      </c>
      <c r="AD14" s="199"/>
      <c r="AE14" s="200"/>
      <c r="AF14" s="100"/>
      <c r="AH14" s="79" t="s">
        <v>65</v>
      </c>
      <c r="AT14" s="79" t="s">
        <v>66</v>
      </c>
      <c r="BF14" s="79" t="s">
        <v>67</v>
      </c>
      <c r="BG14" s="79"/>
      <c r="BH14" s="79"/>
      <c r="BI14" s="79"/>
      <c r="BJ14" s="79"/>
      <c r="BK14" s="79"/>
      <c r="BL14" s="79"/>
      <c r="BM14" s="79"/>
      <c r="BN14" s="79"/>
      <c r="BO14" s="79"/>
    </row>
    <row r="15" spans="1:67" ht="13.5" thickBot="1">
      <c r="A15" s="99" t="s">
        <v>9</v>
      </c>
      <c r="B15" s="103" t="s">
        <v>11</v>
      </c>
      <c r="C15" s="98" t="s">
        <v>12</v>
      </c>
      <c r="D15" s="97" t="s">
        <v>13</v>
      </c>
      <c r="E15" s="97" t="s">
        <v>14</v>
      </c>
      <c r="F15" s="96" t="s">
        <v>4</v>
      </c>
      <c r="G15" s="97" t="s">
        <v>5</v>
      </c>
      <c r="H15" s="98" t="s">
        <v>16</v>
      </c>
      <c r="I15" s="104" t="s">
        <v>40</v>
      </c>
      <c r="J15" s="98" t="s">
        <v>41</v>
      </c>
      <c r="K15" s="102"/>
      <c r="L15" s="105" t="s">
        <v>19</v>
      </c>
      <c r="M15" s="106" t="s">
        <v>20</v>
      </c>
      <c r="N15" s="105" t="s">
        <v>22</v>
      </c>
      <c r="O15" s="101" t="s">
        <v>13</v>
      </c>
      <c r="P15" s="101" t="s">
        <v>20</v>
      </c>
      <c r="Q15" s="106" t="s">
        <v>23</v>
      </c>
      <c r="R15" s="107" t="s">
        <v>25</v>
      </c>
      <c r="S15" s="108" t="s">
        <v>26</v>
      </c>
      <c r="T15" s="108" t="s">
        <v>27</v>
      </c>
      <c r="U15" s="109" t="s">
        <v>20</v>
      </c>
      <c r="V15" s="110" t="s">
        <v>22</v>
      </c>
      <c r="W15" s="111" t="s">
        <v>13</v>
      </c>
      <c r="X15" s="111" t="s">
        <v>20</v>
      </c>
      <c r="Y15" s="111" t="s">
        <v>23</v>
      </c>
      <c r="Z15" s="111" t="s">
        <v>28</v>
      </c>
      <c r="AA15" s="112" t="s">
        <v>29</v>
      </c>
      <c r="AB15" s="113" t="s">
        <v>19</v>
      </c>
      <c r="AC15" s="110" t="s">
        <v>22</v>
      </c>
      <c r="AD15" s="111" t="s">
        <v>13</v>
      </c>
      <c r="AE15" s="112" t="s">
        <v>23</v>
      </c>
      <c r="AF15" s="100"/>
      <c r="AH15" s="163" t="s">
        <v>68</v>
      </c>
      <c r="AI15" s="164" t="s">
        <v>69</v>
      </c>
      <c r="AJ15" s="164" t="s">
        <v>70</v>
      </c>
      <c r="AK15" s="164" t="s">
        <v>71</v>
      </c>
      <c r="AL15" s="164" t="s">
        <v>72</v>
      </c>
      <c r="AM15" s="164" t="s">
        <v>73</v>
      </c>
      <c r="AN15" s="164" t="s">
        <v>74</v>
      </c>
      <c r="AO15" s="164" t="s">
        <v>75</v>
      </c>
      <c r="AP15" s="164" t="s">
        <v>76</v>
      </c>
      <c r="AQ15" s="164" t="s">
        <v>77</v>
      </c>
      <c r="AR15" s="165" t="s">
        <v>78</v>
      </c>
      <c r="AT15" s="163" t="s">
        <v>68</v>
      </c>
      <c r="AU15" s="164" t="s">
        <v>69</v>
      </c>
      <c r="AV15" s="164" t="s">
        <v>70</v>
      </c>
      <c r="AW15" s="164" t="s">
        <v>71</v>
      </c>
      <c r="AX15" s="164" t="s">
        <v>72</v>
      </c>
      <c r="AY15" s="164" t="s">
        <v>73</v>
      </c>
      <c r="AZ15" s="164" t="s">
        <v>74</v>
      </c>
      <c r="BA15" s="164" t="s">
        <v>75</v>
      </c>
      <c r="BB15" s="164" t="s">
        <v>76</v>
      </c>
      <c r="BC15" s="164" t="s">
        <v>77</v>
      </c>
      <c r="BD15" s="165" t="s">
        <v>78</v>
      </c>
      <c r="BF15" s="103" t="s">
        <v>68</v>
      </c>
      <c r="BG15" s="103" t="s">
        <v>69</v>
      </c>
      <c r="BH15" s="103" t="s">
        <v>70</v>
      </c>
      <c r="BI15" s="103" t="s">
        <v>71</v>
      </c>
      <c r="BJ15" s="103" t="s">
        <v>72</v>
      </c>
      <c r="BK15" s="103" t="s">
        <v>73</v>
      </c>
      <c r="BL15" s="103" t="s">
        <v>74</v>
      </c>
      <c r="BM15" s="103" t="s">
        <v>75</v>
      </c>
      <c r="BN15" s="103" t="s">
        <v>76</v>
      </c>
      <c r="BO15" s="103" t="s">
        <v>77</v>
      </c>
    </row>
    <row r="16" spans="1:67" ht="12.75">
      <c r="A16" s="122">
        <v>39035</v>
      </c>
      <c r="B16" s="123">
        <v>69</v>
      </c>
      <c r="C16" s="124" t="s">
        <v>95</v>
      </c>
      <c r="D16" s="123" t="s">
        <v>97</v>
      </c>
      <c r="E16" s="124">
        <v>2</v>
      </c>
      <c r="F16" s="116" t="s">
        <v>81</v>
      </c>
      <c r="G16" s="117" t="s">
        <v>81</v>
      </c>
      <c r="H16" s="116" t="s">
        <v>81</v>
      </c>
      <c r="I16" s="117">
        <v>11</v>
      </c>
      <c r="J16" s="116" t="s">
        <v>81</v>
      </c>
      <c r="K16" s="166">
        <v>0</v>
      </c>
      <c r="L16" s="119" t="s">
        <v>81</v>
      </c>
      <c r="M16" s="118" t="s">
        <v>81</v>
      </c>
      <c r="N16" s="119" t="s">
        <v>81</v>
      </c>
      <c r="O16" s="118" t="s">
        <v>81</v>
      </c>
      <c r="P16" s="119" t="s">
        <v>81</v>
      </c>
      <c r="Q16" s="118" t="s">
        <v>81</v>
      </c>
      <c r="R16" s="119" t="s">
        <v>81</v>
      </c>
      <c r="S16" s="118" t="s">
        <v>81</v>
      </c>
      <c r="T16" s="119" t="s">
        <v>81</v>
      </c>
      <c r="U16" s="118" t="s">
        <v>81</v>
      </c>
      <c r="V16" s="119" t="s">
        <v>81</v>
      </c>
      <c r="W16" s="118" t="s">
        <v>81</v>
      </c>
      <c r="X16" s="119" t="s">
        <v>81</v>
      </c>
      <c r="Y16" s="118" t="s">
        <v>81</v>
      </c>
      <c r="Z16" s="119" t="s">
        <v>81</v>
      </c>
      <c r="AA16" s="118" t="s">
        <v>81</v>
      </c>
      <c r="AB16" s="119" t="s">
        <v>81</v>
      </c>
      <c r="AC16" s="118" t="s">
        <v>81</v>
      </c>
      <c r="AD16" s="119" t="s">
        <v>81</v>
      </c>
      <c r="AE16" s="118" t="s">
        <v>81</v>
      </c>
      <c r="AF16" s="119" t="s">
        <v>81</v>
      </c>
      <c r="AH16" s="167">
        <v>1</v>
      </c>
      <c r="AI16" s="167">
        <f>SUM(R16:T16)</f>
        <v>0</v>
      </c>
      <c r="AJ16" s="167">
        <f>SUM(R17:T17)</f>
        <v>2</v>
      </c>
      <c r="AK16" s="167">
        <f>SUM(AI16:AJ16)</f>
        <v>2</v>
      </c>
      <c r="AL16" s="167">
        <f>AK16/2</f>
        <v>1</v>
      </c>
      <c r="AM16" s="167">
        <v>7</v>
      </c>
      <c r="AN16" s="167">
        <v>11.3</v>
      </c>
      <c r="AO16" s="167">
        <f>(AL16*AM16)/AN16</f>
        <v>0.6194690265486725</v>
      </c>
      <c r="AP16" s="167">
        <v>0.44</v>
      </c>
      <c r="AQ16" s="167">
        <f>AO16/AP16</f>
        <v>1.407884151246983</v>
      </c>
      <c r="AR16" s="167">
        <f>+AO16/0.27</f>
        <v>2.294329727958046</v>
      </c>
      <c r="AT16" s="167">
        <v>1</v>
      </c>
      <c r="AU16" s="167">
        <f aca="true" t="shared" si="0" ref="AU16:AU34">SUM(U16)</f>
        <v>0</v>
      </c>
      <c r="AV16" s="167">
        <f aca="true" t="shared" si="1" ref="AV16:AV34">SUM(U17)</f>
        <v>0</v>
      </c>
      <c r="AW16" s="168">
        <f>SUM(AU16:AV16)</f>
        <v>0</v>
      </c>
      <c r="AX16" s="167">
        <f>AW16/2</f>
        <v>0</v>
      </c>
      <c r="AY16" s="167">
        <v>7</v>
      </c>
      <c r="AZ16" s="167">
        <v>11.3</v>
      </c>
      <c r="BA16" s="167">
        <f>(AX16*AY16)/AZ16</f>
        <v>0</v>
      </c>
      <c r="BB16" s="167">
        <v>0.44</v>
      </c>
      <c r="BC16" s="167">
        <f>BA16/BB16</f>
        <v>0</v>
      </c>
      <c r="BD16" s="167">
        <f>+BA16/0.27</f>
        <v>0</v>
      </c>
      <c r="BF16" s="167">
        <v>1</v>
      </c>
      <c r="BG16" s="167">
        <f aca="true" t="shared" si="2" ref="BG16:BG34">SUM(R16:U16)</f>
        <v>0</v>
      </c>
      <c r="BH16" s="167">
        <f aca="true" t="shared" si="3" ref="BH16:BH34">SUM(R17:U17)</f>
        <v>2</v>
      </c>
      <c r="BI16" s="167">
        <f>SUM(BG16:BH16)</f>
        <v>2</v>
      </c>
      <c r="BJ16" s="167">
        <f>BI16/2</f>
        <v>1</v>
      </c>
      <c r="BK16" s="167">
        <v>7</v>
      </c>
      <c r="BL16" s="167">
        <v>11.3</v>
      </c>
      <c r="BM16" s="167">
        <f>(BJ16*BK16)/BL16</f>
        <v>0.6194690265486725</v>
      </c>
      <c r="BN16" s="167">
        <v>0.44</v>
      </c>
      <c r="BO16" s="167">
        <f>BM16/BN16</f>
        <v>1.407884151246983</v>
      </c>
    </row>
    <row r="17" spans="1:67" ht="12.75">
      <c r="A17" s="122">
        <v>39042</v>
      </c>
      <c r="B17" s="123">
        <v>69</v>
      </c>
      <c r="C17" s="124" t="s">
        <v>79</v>
      </c>
      <c r="D17" s="123" t="s">
        <v>22</v>
      </c>
      <c r="E17" s="124">
        <v>2</v>
      </c>
      <c r="F17" s="116" t="s">
        <v>81</v>
      </c>
      <c r="G17" s="117">
        <v>14</v>
      </c>
      <c r="H17" s="116" t="s">
        <v>81</v>
      </c>
      <c r="I17" s="117">
        <v>11</v>
      </c>
      <c r="J17" s="116" t="s">
        <v>81</v>
      </c>
      <c r="K17" s="117">
        <v>0</v>
      </c>
      <c r="L17" s="116" t="s">
        <v>81</v>
      </c>
      <c r="M17" s="117" t="s">
        <v>81</v>
      </c>
      <c r="N17" s="116" t="s">
        <v>81</v>
      </c>
      <c r="O17" s="117" t="s">
        <v>81</v>
      </c>
      <c r="P17" s="116" t="s">
        <v>81</v>
      </c>
      <c r="Q17" s="117" t="s">
        <v>81</v>
      </c>
      <c r="R17" s="116">
        <v>2</v>
      </c>
      <c r="S17" s="117" t="s">
        <v>81</v>
      </c>
      <c r="T17" s="116" t="s">
        <v>81</v>
      </c>
      <c r="U17" s="117" t="s">
        <v>81</v>
      </c>
      <c r="V17" s="116" t="s">
        <v>81</v>
      </c>
      <c r="W17" s="117" t="s">
        <v>81</v>
      </c>
      <c r="X17" s="116" t="s">
        <v>81</v>
      </c>
      <c r="Y17" s="117" t="s">
        <v>81</v>
      </c>
      <c r="Z17" s="116" t="s">
        <v>81</v>
      </c>
      <c r="AA17" s="117" t="s">
        <v>81</v>
      </c>
      <c r="AB17" s="116" t="s">
        <v>81</v>
      </c>
      <c r="AC17" s="117" t="s">
        <v>81</v>
      </c>
      <c r="AD17" s="116" t="s">
        <v>81</v>
      </c>
      <c r="AE17" s="117" t="s">
        <v>81</v>
      </c>
      <c r="AF17" s="116" t="s">
        <v>81</v>
      </c>
      <c r="AH17" s="6">
        <v>2</v>
      </c>
      <c r="AI17" s="6">
        <f aca="true" t="shared" si="4" ref="AI17:AI34">SUM(R17:T17)</f>
        <v>2</v>
      </c>
      <c r="AJ17" s="6">
        <f aca="true" t="shared" si="5" ref="AJ17:AJ34">SUM(R18:T18)</f>
        <v>6</v>
      </c>
      <c r="AK17" s="6">
        <f aca="true" t="shared" si="6" ref="AK17:AK34">SUM(AI17:AJ17)</f>
        <v>8</v>
      </c>
      <c r="AL17" s="6">
        <f aca="true" t="shared" si="7" ref="AL17:AL34">AK17/2</f>
        <v>4</v>
      </c>
      <c r="AM17">
        <v>7</v>
      </c>
      <c r="AN17" s="6">
        <v>11.3</v>
      </c>
      <c r="AO17" s="167">
        <f>(AL17*AM18)/AN17</f>
        <v>2.47787610619469</v>
      </c>
      <c r="AP17" s="6">
        <v>0.44</v>
      </c>
      <c r="AQ17" s="6">
        <f aca="true" t="shared" si="8" ref="AQ17:AQ34">AO17/AP17</f>
        <v>5.631536604987932</v>
      </c>
      <c r="AR17" s="6">
        <f aca="true" t="shared" si="9" ref="AR17:AR34">+AO17/0.27</f>
        <v>9.177318911832185</v>
      </c>
      <c r="AT17" s="6">
        <v>2</v>
      </c>
      <c r="AU17" s="6">
        <f t="shared" si="0"/>
        <v>0</v>
      </c>
      <c r="AV17" s="6">
        <f t="shared" si="1"/>
        <v>0</v>
      </c>
      <c r="AW17" s="74">
        <f aca="true" t="shared" si="10" ref="AW17:AW34">SUM(AU17:AV17)</f>
        <v>0</v>
      </c>
      <c r="AX17" s="73">
        <f aca="true" t="shared" si="11" ref="AX17:AX34">AW17/2</f>
        <v>0</v>
      </c>
      <c r="AY17">
        <v>7</v>
      </c>
      <c r="AZ17" s="6">
        <v>11.3</v>
      </c>
      <c r="BA17" s="73">
        <f aca="true" t="shared" si="12" ref="BA17:BA34">(AX17*AY17)/AZ17</f>
        <v>0</v>
      </c>
      <c r="BB17" s="6">
        <v>0.44</v>
      </c>
      <c r="BC17" s="6">
        <f aca="true" t="shared" si="13" ref="BC17:BC34">BA17/BB17</f>
        <v>0</v>
      </c>
      <c r="BD17" s="6">
        <f aca="true" t="shared" si="14" ref="BD17:BD34">+BA17/0.27</f>
        <v>0</v>
      </c>
      <c r="BF17" s="6">
        <v>2</v>
      </c>
      <c r="BG17" s="6">
        <f t="shared" si="2"/>
        <v>2</v>
      </c>
      <c r="BH17" s="6">
        <f t="shared" si="3"/>
        <v>6</v>
      </c>
      <c r="BI17" s="6">
        <f aca="true" t="shared" si="15" ref="BI17:BI34">SUM(BG17:BH17)</f>
        <v>8</v>
      </c>
      <c r="BJ17" s="6">
        <f aca="true" t="shared" si="16" ref="BJ17:BJ34">BI17/2</f>
        <v>4</v>
      </c>
      <c r="BK17">
        <v>7</v>
      </c>
      <c r="BL17" s="6">
        <v>11.3</v>
      </c>
      <c r="BM17" s="6">
        <f aca="true" t="shared" si="17" ref="BM17:BM34">(BJ17*BK17)/BL17</f>
        <v>2.47787610619469</v>
      </c>
      <c r="BN17" s="6">
        <v>0.44</v>
      </c>
      <c r="BO17" s="6">
        <f aca="true" t="shared" si="18" ref="BO17:BO34">BM17/BN17</f>
        <v>5.631536604987932</v>
      </c>
    </row>
    <row r="18" spans="1:67" ht="12.75">
      <c r="A18" s="122">
        <v>39049</v>
      </c>
      <c r="B18" s="123">
        <v>69</v>
      </c>
      <c r="C18" s="124" t="s">
        <v>122</v>
      </c>
      <c r="D18" s="123" t="s">
        <v>22</v>
      </c>
      <c r="E18" s="124">
        <v>1</v>
      </c>
      <c r="F18" s="116" t="s">
        <v>81</v>
      </c>
      <c r="G18" s="116">
        <v>14</v>
      </c>
      <c r="H18" s="116" t="s">
        <v>81</v>
      </c>
      <c r="I18" s="116" t="s">
        <v>81</v>
      </c>
      <c r="J18" s="116" t="s">
        <v>81</v>
      </c>
      <c r="K18" s="124">
        <v>1</v>
      </c>
      <c r="L18" s="116" t="s">
        <v>81</v>
      </c>
      <c r="M18" s="117" t="s">
        <v>81</v>
      </c>
      <c r="N18" s="116" t="s">
        <v>81</v>
      </c>
      <c r="O18" s="117" t="s">
        <v>81</v>
      </c>
      <c r="P18" s="116" t="s">
        <v>81</v>
      </c>
      <c r="Q18" s="117" t="s">
        <v>81</v>
      </c>
      <c r="R18" s="116">
        <v>6</v>
      </c>
      <c r="S18" s="117" t="s">
        <v>81</v>
      </c>
      <c r="T18" s="116" t="s">
        <v>81</v>
      </c>
      <c r="U18" s="117" t="s">
        <v>81</v>
      </c>
      <c r="V18" s="116" t="s">
        <v>81</v>
      </c>
      <c r="W18" s="117" t="s">
        <v>81</v>
      </c>
      <c r="X18" s="116" t="s">
        <v>81</v>
      </c>
      <c r="Y18" s="117" t="s">
        <v>81</v>
      </c>
      <c r="Z18" s="116" t="s">
        <v>81</v>
      </c>
      <c r="AA18" s="117" t="s">
        <v>81</v>
      </c>
      <c r="AB18" s="116" t="s">
        <v>81</v>
      </c>
      <c r="AC18" s="117" t="s">
        <v>81</v>
      </c>
      <c r="AD18" s="116" t="s">
        <v>81</v>
      </c>
      <c r="AE18" s="117" t="s">
        <v>81</v>
      </c>
      <c r="AF18" s="116" t="s">
        <v>81</v>
      </c>
      <c r="AH18" s="6">
        <v>3</v>
      </c>
      <c r="AI18" s="6">
        <f t="shared" si="4"/>
        <v>6</v>
      </c>
      <c r="AJ18" s="6">
        <f t="shared" si="5"/>
        <v>3</v>
      </c>
      <c r="AK18" s="6">
        <f t="shared" si="6"/>
        <v>9</v>
      </c>
      <c r="AL18" s="6">
        <f t="shared" si="7"/>
        <v>4.5</v>
      </c>
      <c r="AM18" s="6">
        <v>7</v>
      </c>
      <c r="AN18" s="6">
        <v>11.3</v>
      </c>
      <c r="AO18" s="6">
        <f>(AL18*AM19)/AN18</f>
        <v>2.787610619469026</v>
      </c>
      <c r="AP18" s="6">
        <v>0.44</v>
      </c>
      <c r="AQ18" s="6">
        <f t="shared" si="8"/>
        <v>6.335478680611423</v>
      </c>
      <c r="AR18" s="6">
        <f t="shared" si="9"/>
        <v>10.324483775811208</v>
      </c>
      <c r="AT18" s="6">
        <v>3</v>
      </c>
      <c r="AU18" s="6">
        <f t="shared" si="0"/>
        <v>0</v>
      </c>
      <c r="AV18" s="6">
        <f t="shared" si="1"/>
        <v>0</v>
      </c>
      <c r="AW18" s="74">
        <f t="shared" si="10"/>
        <v>0</v>
      </c>
      <c r="AX18" s="73">
        <f t="shared" si="11"/>
        <v>0</v>
      </c>
      <c r="AY18" s="6">
        <v>7</v>
      </c>
      <c r="AZ18" s="6">
        <v>11.3</v>
      </c>
      <c r="BA18" s="73">
        <f t="shared" si="12"/>
        <v>0</v>
      </c>
      <c r="BB18" s="6">
        <v>0.44</v>
      </c>
      <c r="BC18" s="6">
        <f t="shared" si="13"/>
        <v>0</v>
      </c>
      <c r="BD18" s="6">
        <f t="shared" si="14"/>
        <v>0</v>
      </c>
      <c r="BF18" s="6">
        <v>3</v>
      </c>
      <c r="BG18" s="6">
        <f t="shared" si="2"/>
        <v>6</v>
      </c>
      <c r="BH18" s="6">
        <f t="shared" si="3"/>
        <v>3</v>
      </c>
      <c r="BI18" s="6">
        <f t="shared" si="15"/>
        <v>9</v>
      </c>
      <c r="BJ18" s="6">
        <f t="shared" si="16"/>
        <v>4.5</v>
      </c>
      <c r="BK18" s="6">
        <v>7</v>
      </c>
      <c r="BL18" s="6">
        <v>11.3</v>
      </c>
      <c r="BM18" s="6">
        <f t="shared" si="17"/>
        <v>2.787610619469026</v>
      </c>
      <c r="BN18" s="6">
        <v>0.44</v>
      </c>
      <c r="BO18" s="6">
        <f t="shared" si="18"/>
        <v>6.335478680611423</v>
      </c>
    </row>
    <row r="19" spans="1:67" ht="12.75">
      <c r="A19" s="122">
        <v>39056</v>
      </c>
      <c r="B19" s="123">
        <v>69</v>
      </c>
      <c r="C19" s="124" t="s">
        <v>95</v>
      </c>
      <c r="D19" s="123" t="s">
        <v>94</v>
      </c>
      <c r="E19" s="124">
        <v>1</v>
      </c>
      <c r="F19" s="116" t="s">
        <v>81</v>
      </c>
      <c r="G19" s="116">
        <v>14</v>
      </c>
      <c r="H19" s="116" t="s">
        <v>81</v>
      </c>
      <c r="I19" s="116" t="s">
        <v>81</v>
      </c>
      <c r="J19" s="116" t="s">
        <v>81</v>
      </c>
      <c r="K19" s="124">
        <v>1</v>
      </c>
      <c r="L19" s="116" t="s">
        <v>81</v>
      </c>
      <c r="M19" s="117" t="s">
        <v>81</v>
      </c>
      <c r="N19" s="116" t="s">
        <v>81</v>
      </c>
      <c r="O19" s="117" t="s">
        <v>81</v>
      </c>
      <c r="P19" s="116" t="s">
        <v>81</v>
      </c>
      <c r="Q19" s="117" t="s">
        <v>81</v>
      </c>
      <c r="R19" s="116">
        <v>3</v>
      </c>
      <c r="S19" s="117" t="s">
        <v>81</v>
      </c>
      <c r="T19" s="116" t="s">
        <v>81</v>
      </c>
      <c r="U19" s="117" t="s">
        <v>81</v>
      </c>
      <c r="V19" s="116" t="s">
        <v>81</v>
      </c>
      <c r="W19" s="117" t="s">
        <v>81</v>
      </c>
      <c r="X19" s="116" t="s">
        <v>81</v>
      </c>
      <c r="Y19" s="117" t="s">
        <v>81</v>
      </c>
      <c r="Z19" s="116" t="s">
        <v>81</v>
      </c>
      <c r="AA19" s="117" t="s">
        <v>81</v>
      </c>
      <c r="AB19" s="116" t="s">
        <v>81</v>
      </c>
      <c r="AC19" s="117" t="s">
        <v>81</v>
      </c>
      <c r="AD19" s="116" t="s">
        <v>81</v>
      </c>
      <c r="AE19" s="117" t="s">
        <v>81</v>
      </c>
      <c r="AF19" s="116" t="s">
        <v>81</v>
      </c>
      <c r="AH19" s="6">
        <v>4</v>
      </c>
      <c r="AI19" s="6">
        <f t="shared" si="4"/>
        <v>3</v>
      </c>
      <c r="AJ19" s="6">
        <f t="shared" si="5"/>
        <v>7</v>
      </c>
      <c r="AK19" s="6">
        <f t="shared" si="6"/>
        <v>10</v>
      </c>
      <c r="AL19" s="6">
        <f t="shared" si="7"/>
        <v>5</v>
      </c>
      <c r="AM19" s="6">
        <v>7</v>
      </c>
      <c r="AN19" s="6">
        <v>11.3</v>
      </c>
      <c r="AO19" s="6">
        <f>(AL19*AM19)/AN19</f>
        <v>3.0973451327433628</v>
      </c>
      <c r="AP19" s="6">
        <v>0.44</v>
      </c>
      <c r="AQ19" s="6">
        <f t="shared" si="8"/>
        <v>7.039420756234915</v>
      </c>
      <c r="AR19" s="6">
        <f t="shared" si="9"/>
        <v>11.471648639790232</v>
      </c>
      <c r="AT19" s="6">
        <v>4</v>
      </c>
      <c r="AU19" s="6">
        <f t="shared" si="0"/>
        <v>0</v>
      </c>
      <c r="AV19" s="6">
        <f t="shared" si="1"/>
        <v>1</v>
      </c>
      <c r="AW19" s="74">
        <f t="shared" si="10"/>
        <v>1</v>
      </c>
      <c r="AX19" s="73">
        <f t="shared" si="11"/>
        <v>0.5</v>
      </c>
      <c r="AY19" s="6">
        <v>7</v>
      </c>
      <c r="AZ19" s="6">
        <v>11.3</v>
      </c>
      <c r="BA19" s="73">
        <f t="shared" si="12"/>
        <v>0.30973451327433627</v>
      </c>
      <c r="BB19" s="6">
        <v>0.44</v>
      </c>
      <c r="BC19" s="6">
        <f t="shared" si="13"/>
        <v>0.7039420756234915</v>
      </c>
      <c r="BD19" s="6">
        <f t="shared" si="14"/>
        <v>1.147164863979023</v>
      </c>
      <c r="BF19" s="6">
        <v>4</v>
      </c>
      <c r="BG19" s="6">
        <f t="shared" si="2"/>
        <v>3</v>
      </c>
      <c r="BH19" s="6">
        <f t="shared" si="3"/>
        <v>8</v>
      </c>
      <c r="BI19" s="6">
        <f t="shared" si="15"/>
        <v>11</v>
      </c>
      <c r="BJ19" s="6">
        <f t="shared" si="16"/>
        <v>5.5</v>
      </c>
      <c r="BK19" s="6">
        <v>7</v>
      </c>
      <c r="BL19" s="6">
        <v>11.3</v>
      </c>
      <c r="BM19" s="6">
        <f t="shared" si="17"/>
        <v>3.407079646017699</v>
      </c>
      <c r="BN19" s="6">
        <v>0.44</v>
      </c>
      <c r="BO19" s="6">
        <f t="shared" si="18"/>
        <v>7.7433628318584065</v>
      </c>
    </row>
    <row r="20" spans="1:67" ht="12.75">
      <c r="A20" s="122">
        <v>39428</v>
      </c>
      <c r="B20" s="123">
        <v>69</v>
      </c>
      <c r="C20" s="124" t="s">
        <v>80</v>
      </c>
      <c r="D20" s="123" t="s">
        <v>22</v>
      </c>
      <c r="E20" s="124">
        <v>1</v>
      </c>
      <c r="F20" s="116" t="s">
        <v>81</v>
      </c>
      <c r="G20" s="116">
        <v>16</v>
      </c>
      <c r="H20" s="116" t="s">
        <v>81</v>
      </c>
      <c r="I20" s="116" t="s">
        <v>81</v>
      </c>
      <c r="J20" s="116" t="s">
        <v>81</v>
      </c>
      <c r="K20" s="124">
        <v>2</v>
      </c>
      <c r="L20" s="116" t="s">
        <v>81</v>
      </c>
      <c r="M20" s="117" t="s">
        <v>81</v>
      </c>
      <c r="N20" s="116" t="s">
        <v>81</v>
      </c>
      <c r="O20" s="117" t="s">
        <v>81</v>
      </c>
      <c r="P20" s="116" t="s">
        <v>81</v>
      </c>
      <c r="Q20" s="117" t="s">
        <v>81</v>
      </c>
      <c r="R20" s="123">
        <v>7</v>
      </c>
      <c r="S20" s="124" t="s">
        <v>81</v>
      </c>
      <c r="T20" s="123" t="s">
        <v>81</v>
      </c>
      <c r="U20" s="124">
        <v>1</v>
      </c>
      <c r="V20" s="123" t="s">
        <v>81</v>
      </c>
      <c r="W20" s="124" t="s">
        <v>81</v>
      </c>
      <c r="X20" s="123" t="s">
        <v>81</v>
      </c>
      <c r="Y20" s="124" t="s">
        <v>81</v>
      </c>
      <c r="Z20" s="123" t="s">
        <v>81</v>
      </c>
      <c r="AA20" s="124" t="s">
        <v>81</v>
      </c>
      <c r="AB20" s="116" t="s">
        <v>81</v>
      </c>
      <c r="AC20" s="117" t="s">
        <v>81</v>
      </c>
      <c r="AD20" s="116" t="s">
        <v>81</v>
      </c>
      <c r="AE20" s="117" t="s">
        <v>81</v>
      </c>
      <c r="AF20" s="116" t="s">
        <v>81</v>
      </c>
      <c r="AH20" s="6">
        <v>5</v>
      </c>
      <c r="AI20" s="6">
        <f t="shared" si="4"/>
        <v>7</v>
      </c>
      <c r="AJ20" s="6">
        <f t="shared" si="5"/>
        <v>16</v>
      </c>
      <c r="AK20" s="6">
        <f t="shared" si="6"/>
        <v>23</v>
      </c>
      <c r="AL20" s="6">
        <f t="shared" si="7"/>
        <v>11.5</v>
      </c>
      <c r="AM20" s="6">
        <v>7</v>
      </c>
      <c r="AN20" s="6">
        <v>11.3</v>
      </c>
      <c r="AO20" s="6">
        <f>(AL20*AM20)/AN20</f>
        <v>7.123893805309734</v>
      </c>
      <c r="AP20" s="6">
        <v>0.44</v>
      </c>
      <c r="AQ20" s="6">
        <f t="shared" si="8"/>
        <v>16.190667739340306</v>
      </c>
      <c r="AR20" s="6">
        <f t="shared" si="9"/>
        <v>26.384791871517532</v>
      </c>
      <c r="AT20" s="6">
        <v>5</v>
      </c>
      <c r="AU20" s="6">
        <f t="shared" si="0"/>
        <v>1</v>
      </c>
      <c r="AV20" s="6">
        <f t="shared" si="1"/>
        <v>0</v>
      </c>
      <c r="AW20" s="74">
        <f t="shared" si="10"/>
        <v>1</v>
      </c>
      <c r="AX20" s="6">
        <f t="shared" si="11"/>
        <v>0.5</v>
      </c>
      <c r="AY20" s="6">
        <v>7</v>
      </c>
      <c r="AZ20" s="6">
        <v>11.3</v>
      </c>
      <c r="BA20" s="73">
        <f t="shared" si="12"/>
        <v>0.30973451327433627</v>
      </c>
      <c r="BB20" s="6">
        <v>0.44</v>
      </c>
      <c r="BC20" s="6">
        <f t="shared" si="13"/>
        <v>0.7039420756234915</v>
      </c>
      <c r="BD20" s="6">
        <f t="shared" si="14"/>
        <v>1.147164863979023</v>
      </c>
      <c r="BF20" s="6">
        <v>5</v>
      </c>
      <c r="BG20" s="6">
        <f t="shared" si="2"/>
        <v>8</v>
      </c>
      <c r="BH20" s="6">
        <f t="shared" si="3"/>
        <v>16</v>
      </c>
      <c r="BI20" s="6">
        <f t="shared" si="15"/>
        <v>24</v>
      </c>
      <c r="BJ20" s="6">
        <f t="shared" si="16"/>
        <v>12</v>
      </c>
      <c r="BK20" s="6">
        <v>7</v>
      </c>
      <c r="BL20" s="6">
        <v>11.3</v>
      </c>
      <c r="BM20" s="6">
        <f t="shared" si="17"/>
        <v>7.43362831858407</v>
      </c>
      <c r="BN20" s="6">
        <v>0.44</v>
      </c>
      <c r="BO20" s="6">
        <f t="shared" si="18"/>
        <v>16.894609814963797</v>
      </c>
    </row>
    <row r="21" spans="1:67" ht="12.75">
      <c r="A21" s="122">
        <v>39435</v>
      </c>
      <c r="B21" s="123">
        <v>69</v>
      </c>
      <c r="C21" s="124" t="s">
        <v>80</v>
      </c>
      <c r="D21" s="123" t="s">
        <v>22</v>
      </c>
      <c r="E21" s="124">
        <v>1</v>
      </c>
      <c r="F21" s="116" t="s">
        <v>81</v>
      </c>
      <c r="G21" s="124">
        <v>16</v>
      </c>
      <c r="H21" s="116" t="s">
        <v>81</v>
      </c>
      <c r="I21" s="116" t="s">
        <v>81</v>
      </c>
      <c r="J21" s="116" t="s">
        <v>81</v>
      </c>
      <c r="K21" s="124">
        <v>7</v>
      </c>
      <c r="L21" s="116" t="s">
        <v>81</v>
      </c>
      <c r="M21" s="117" t="s">
        <v>81</v>
      </c>
      <c r="N21" s="116" t="s">
        <v>81</v>
      </c>
      <c r="O21" s="117" t="s">
        <v>81</v>
      </c>
      <c r="P21" s="116" t="s">
        <v>81</v>
      </c>
      <c r="Q21" s="117" t="s">
        <v>81</v>
      </c>
      <c r="R21" s="123">
        <v>16</v>
      </c>
      <c r="S21" s="124" t="s">
        <v>81</v>
      </c>
      <c r="T21" s="123" t="s">
        <v>81</v>
      </c>
      <c r="U21" s="124" t="s">
        <v>81</v>
      </c>
      <c r="V21" s="123" t="s">
        <v>81</v>
      </c>
      <c r="W21" s="124" t="s">
        <v>81</v>
      </c>
      <c r="X21" s="123" t="s">
        <v>81</v>
      </c>
      <c r="Y21" s="124" t="s">
        <v>81</v>
      </c>
      <c r="Z21" s="123" t="s">
        <v>81</v>
      </c>
      <c r="AA21" s="124" t="s">
        <v>81</v>
      </c>
      <c r="AB21" s="116" t="s">
        <v>81</v>
      </c>
      <c r="AC21" s="117" t="s">
        <v>81</v>
      </c>
      <c r="AD21" s="116" t="s">
        <v>81</v>
      </c>
      <c r="AE21" s="117" t="s">
        <v>81</v>
      </c>
      <c r="AF21" s="116" t="s">
        <v>81</v>
      </c>
      <c r="AH21" s="6">
        <v>6</v>
      </c>
      <c r="AI21" s="6">
        <f t="shared" si="4"/>
        <v>16</v>
      </c>
      <c r="AJ21" s="6">
        <f t="shared" si="5"/>
        <v>8</v>
      </c>
      <c r="AK21" s="6">
        <f t="shared" si="6"/>
        <v>24</v>
      </c>
      <c r="AL21" s="6">
        <f t="shared" si="7"/>
        <v>12</v>
      </c>
      <c r="AM21" s="6">
        <v>7</v>
      </c>
      <c r="AN21" s="6">
        <v>11.3</v>
      </c>
      <c r="AO21" s="6">
        <f>(AL21*AM21)/AN21</f>
        <v>7.43362831858407</v>
      </c>
      <c r="AP21" s="6">
        <v>0.44</v>
      </c>
      <c r="AQ21" s="6">
        <f t="shared" si="8"/>
        <v>16.894609814963797</v>
      </c>
      <c r="AR21" s="6">
        <f t="shared" si="9"/>
        <v>27.531956735496554</v>
      </c>
      <c r="AT21" s="6">
        <v>6</v>
      </c>
      <c r="AU21" s="6">
        <f t="shared" si="0"/>
        <v>0</v>
      </c>
      <c r="AV21" s="6">
        <f t="shared" si="1"/>
        <v>1</v>
      </c>
      <c r="AW21" s="74">
        <f t="shared" si="10"/>
        <v>1</v>
      </c>
      <c r="AX21" s="6">
        <f t="shared" si="11"/>
        <v>0.5</v>
      </c>
      <c r="AY21" s="6">
        <v>7</v>
      </c>
      <c r="AZ21" s="6">
        <v>11.3</v>
      </c>
      <c r="BA21" s="6">
        <f t="shared" si="12"/>
        <v>0.30973451327433627</v>
      </c>
      <c r="BB21" s="6">
        <v>0.44</v>
      </c>
      <c r="BC21" s="6">
        <f t="shared" si="13"/>
        <v>0.7039420756234915</v>
      </c>
      <c r="BD21" s="6">
        <f t="shared" si="14"/>
        <v>1.147164863979023</v>
      </c>
      <c r="BF21" s="6">
        <v>6</v>
      </c>
      <c r="BG21" s="6">
        <f t="shared" si="2"/>
        <v>16</v>
      </c>
      <c r="BH21" s="6">
        <f t="shared" si="3"/>
        <v>9</v>
      </c>
      <c r="BI21" s="6">
        <f t="shared" si="15"/>
        <v>25</v>
      </c>
      <c r="BJ21" s="6">
        <f t="shared" si="16"/>
        <v>12.5</v>
      </c>
      <c r="BK21" s="6">
        <v>7</v>
      </c>
      <c r="BL21" s="6">
        <v>11.3</v>
      </c>
      <c r="BM21" s="6">
        <f t="shared" si="17"/>
        <v>7.7433628318584065</v>
      </c>
      <c r="BN21" s="6">
        <v>0.44</v>
      </c>
      <c r="BO21" s="6">
        <f t="shared" si="18"/>
        <v>17.598551890587288</v>
      </c>
    </row>
    <row r="22" spans="1:67" ht="12.75">
      <c r="A22" s="122">
        <v>39444</v>
      </c>
      <c r="B22" s="123">
        <v>69</v>
      </c>
      <c r="C22" s="124" t="s">
        <v>95</v>
      </c>
      <c r="D22" s="123" t="s">
        <v>22</v>
      </c>
      <c r="E22" s="124">
        <v>2</v>
      </c>
      <c r="F22" s="116" t="s">
        <v>81</v>
      </c>
      <c r="G22" s="124">
        <v>16</v>
      </c>
      <c r="H22" s="116" t="s">
        <v>81</v>
      </c>
      <c r="I22" s="116" t="s">
        <v>81</v>
      </c>
      <c r="J22" s="116" t="s">
        <v>81</v>
      </c>
      <c r="K22" s="124">
        <v>4</v>
      </c>
      <c r="L22" s="116" t="s">
        <v>81</v>
      </c>
      <c r="M22" s="117" t="s">
        <v>81</v>
      </c>
      <c r="N22" s="116" t="s">
        <v>81</v>
      </c>
      <c r="O22" s="117" t="s">
        <v>81</v>
      </c>
      <c r="P22" s="116" t="s">
        <v>81</v>
      </c>
      <c r="Q22" s="117" t="s">
        <v>81</v>
      </c>
      <c r="R22" s="123">
        <v>8</v>
      </c>
      <c r="S22" s="124" t="s">
        <v>81</v>
      </c>
      <c r="T22" s="123" t="s">
        <v>81</v>
      </c>
      <c r="U22" s="124">
        <v>1</v>
      </c>
      <c r="V22" s="123" t="s">
        <v>81</v>
      </c>
      <c r="W22" s="124" t="s">
        <v>81</v>
      </c>
      <c r="X22" s="123" t="s">
        <v>81</v>
      </c>
      <c r="Y22" s="124" t="s">
        <v>81</v>
      </c>
      <c r="Z22" s="123" t="s">
        <v>81</v>
      </c>
      <c r="AA22" s="124" t="s">
        <v>81</v>
      </c>
      <c r="AB22" s="116" t="s">
        <v>81</v>
      </c>
      <c r="AC22" s="117" t="s">
        <v>81</v>
      </c>
      <c r="AD22" s="116" t="s">
        <v>81</v>
      </c>
      <c r="AE22" s="117" t="s">
        <v>81</v>
      </c>
      <c r="AF22" s="116" t="s">
        <v>81</v>
      </c>
      <c r="AH22" s="6">
        <v>7</v>
      </c>
      <c r="AI22" s="6">
        <f t="shared" si="4"/>
        <v>8</v>
      </c>
      <c r="AJ22" s="6">
        <f t="shared" si="5"/>
        <v>1</v>
      </c>
      <c r="AK22" s="6">
        <f t="shared" si="6"/>
        <v>9</v>
      </c>
      <c r="AL22" s="6">
        <f t="shared" si="7"/>
        <v>4.5</v>
      </c>
      <c r="AM22" s="6">
        <v>9</v>
      </c>
      <c r="AN22" s="6">
        <v>11.3</v>
      </c>
      <c r="AO22" s="6">
        <f>(AL22*AM22)/AN22</f>
        <v>3.5840707964601766</v>
      </c>
      <c r="AP22" s="6">
        <v>0.44</v>
      </c>
      <c r="AQ22" s="6">
        <f t="shared" si="8"/>
        <v>8.1456154465004</v>
      </c>
      <c r="AR22" s="6">
        <f t="shared" si="9"/>
        <v>13.27433628318584</v>
      </c>
      <c r="AT22" s="6">
        <v>7</v>
      </c>
      <c r="AU22" s="6">
        <f t="shared" si="0"/>
        <v>1</v>
      </c>
      <c r="AV22" s="6">
        <f t="shared" si="1"/>
        <v>0</v>
      </c>
      <c r="AW22" s="74">
        <f t="shared" si="10"/>
        <v>1</v>
      </c>
      <c r="AX22" s="6">
        <f t="shared" si="11"/>
        <v>0.5</v>
      </c>
      <c r="AY22" s="6">
        <v>9</v>
      </c>
      <c r="AZ22" s="6">
        <v>11.3</v>
      </c>
      <c r="BA22" s="6">
        <f t="shared" si="12"/>
        <v>0.3982300884955752</v>
      </c>
      <c r="BB22" s="6">
        <v>0.44</v>
      </c>
      <c r="BC22" s="6">
        <f t="shared" si="13"/>
        <v>0.905068382944489</v>
      </c>
      <c r="BD22" s="6">
        <f t="shared" si="14"/>
        <v>1.4749262536873153</v>
      </c>
      <c r="BF22" s="6">
        <v>7</v>
      </c>
      <c r="BG22" s="6">
        <f t="shared" si="2"/>
        <v>9</v>
      </c>
      <c r="BH22" s="6">
        <f t="shared" si="3"/>
        <v>1</v>
      </c>
      <c r="BI22" s="6">
        <f t="shared" si="15"/>
        <v>10</v>
      </c>
      <c r="BJ22" s="6">
        <f t="shared" si="16"/>
        <v>5</v>
      </c>
      <c r="BK22" s="6">
        <v>9</v>
      </c>
      <c r="BL22" s="6">
        <v>11.3</v>
      </c>
      <c r="BM22" s="6">
        <f t="shared" si="17"/>
        <v>3.9823008849557517</v>
      </c>
      <c r="BN22" s="6">
        <v>0.44</v>
      </c>
      <c r="BO22" s="6">
        <f t="shared" si="18"/>
        <v>9.05068382944489</v>
      </c>
    </row>
    <row r="23" spans="1:67" ht="12.75">
      <c r="A23" s="122">
        <v>39084</v>
      </c>
      <c r="B23" s="123">
        <v>69</v>
      </c>
      <c r="C23" s="124" t="s">
        <v>79</v>
      </c>
      <c r="D23" s="123" t="s">
        <v>94</v>
      </c>
      <c r="E23" s="124">
        <v>1</v>
      </c>
      <c r="F23" s="116" t="s">
        <v>81</v>
      </c>
      <c r="G23" s="124">
        <v>16</v>
      </c>
      <c r="H23" s="116" t="s">
        <v>81</v>
      </c>
      <c r="I23" s="116" t="s">
        <v>81</v>
      </c>
      <c r="J23" s="116" t="s">
        <v>81</v>
      </c>
      <c r="K23" s="124">
        <v>1</v>
      </c>
      <c r="L23" s="116" t="s">
        <v>81</v>
      </c>
      <c r="M23" s="117" t="s">
        <v>81</v>
      </c>
      <c r="N23" s="116" t="s">
        <v>81</v>
      </c>
      <c r="O23" s="117" t="s">
        <v>81</v>
      </c>
      <c r="P23" s="116" t="s">
        <v>81</v>
      </c>
      <c r="Q23" s="117" t="s">
        <v>81</v>
      </c>
      <c r="R23" s="123">
        <v>1</v>
      </c>
      <c r="S23" s="124" t="s">
        <v>81</v>
      </c>
      <c r="T23" s="123" t="s">
        <v>81</v>
      </c>
      <c r="U23" s="124" t="s">
        <v>81</v>
      </c>
      <c r="V23" s="123" t="s">
        <v>81</v>
      </c>
      <c r="W23" s="124" t="s">
        <v>81</v>
      </c>
      <c r="X23" s="123" t="s">
        <v>81</v>
      </c>
      <c r="Y23" s="124" t="s">
        <v>81</v>
      </c>
      <c r="Z23" s="123" t="s">
        <v>81</v>
      </c>
      <c r="AA23" s="124" t="s">
        <v>81</v>
      </c>
      <c r="AB23" s="116" t="s">
        <v>81</v>
      </c>
      <c r="AC23" s="117" t="s">
        <v>81</v>
      </c>
      <c r="AD23" s="116" t="s">
        <v>81</v>
      </c>
      <c r="AE23" s="117" t="s">
        <v>81</v>
      </c>
      <c r="AF23" s="116" t="s">
        <v>81</v>
      </c>
      <c r="AH23" s="6">
        <v>8</v>
      </c>
      <c r="AI23" s="6">
        <f t="shared" si="4"/>
        <v>1</v>
      </c>
      <c r="AJ23" s="6">
        <f t="shared" si="5"/>
        <v>1</v>
      </c>
      <c r="AK23" s="6">
        <f t="shared" si="6"/>
        <v>2</v>
      </c>
      <c r="AL23" s="6">
        <f t="shared" si="7"/>
        <v>1</v>
      </c>
      <c r="AM23" s="6">
        <v>5</v>
      </c>
      <c r="AN23" s="6">
        <v>11.3</v>
      </c>
      <c r="AO23" s="6">
        <f>(AL23*AM23)/AN23</f>
        <v>0.44247787610619466</v>
      </c>
      <c r="AP23" s="6">
        <v>0.44</v>
      </c>
      <c r="AQ23" s="6">
        <f t="shared" si="8"/>
        <v>1.005631536604988</v>
      </c>
      <c r="AR23" s="6">
        <f t="shared" si="9"/>
        <v>1.6388069485414616</v>
      </c>
      <c r="AT23" s="6">
        <v>8</v>
      </c>
      <c r="AU23" s="6">
        <f t="shared" si="0"/>
        <v>0</v>
      </c>
      <c r="AV23" s="6">
        <f t="shared" si="1"/>
        <v>0</v>
      </c>
      <c r="AW23" s="74">
        <f t="shared" si="10"/>
        <v>0</v>
      </c>
      <c r="AX23" s="6">
        <f t="shared" si="11"/>
        <v>0</v>
      </c>
      <c r="AY23" s="6">
        <v>5</v>
      </c>
      <c r="AZ23" s="6">
        <v>11.3</v>
      </c>
      <c r="BA23" s="6">
        <f t="shared" si="12"/>
        <v>0</v>
      </c>
      <c r="BB23" s="6">
        <v>0.44</v>
      </c>
      <c r="BC23" s="6">
        <f t="shared" si="13"/>
        <v>0</v>
      </c>
      <c r="BD23" s="6">
        <f t="shared" si="14"/>
        <v>0</v>
      </c>
      <c r="BF23" s="6">
        <v>8</v>
      </c>
      <c r="BG23" s="6">
        <f t="shared" si="2"/>
        <v>1</v>
      </c>
      <c r="BH23" s="6">
        <f t="shared" si="3"/>
        <v>1</v>
      </c>
      <c r="BI23" s="6">
        <f t="shared" si="15"/>
        <v>2</v>
      </c>
      <c r="BJ23" s="6">
        <f t="shared" si="16"/>
        <v>1</v>
      </c>
      <c r="BK23" s="6">
        <v>5</v>
      </c>
      <c r="BL23" s="6">
        <v>11.3</v>
      </c>
      <c r="BM23" s="6">
        <f t="shared" si="17"/>
        <v>0.44247787610619466</v>
      </c>
      <c r="BN23" s="6">
        <v>0.44</v>
      </c>
      <c r="BO23" s="6">
        <f t="shared" si="18"/>
        <v>1.005631536604988</v>
      </c>
    </row>
    <row r="24" spans="1:67" ht="12.75">
      <c r="A24" s="122">
        <v>39091</v>
      </c>
      <c r="B24" s="123">
        <v>69</v>
      </c>
      <c r="C24" s="124" t="s">
        <v>95</v>
      </c>
      <c r="D24" s="123" t="s">
        <v>22</v>
      </c>
      <c r="E24" s="124">
        <v>1</v>
      </c>
      <c r="F24" s="116" t="s">
        <v>81</v>
      </c>
      <c r="G24" s="124">
        <v>14</v>
      </c>
      <c r="H24" s="116" t="s">
        <v>81</v>
      </c>
      <c r="I24" s="116" t="s">
        <v>81</v>
      </c>
      <c r="J24" s="116" t="s">
        <v>81</v>
      </c>
      <c r="K24" s="124">
        <v>0</v>
      </c>
      <c r="L24" s="116" t="s">
        <v>81</v>
      </c>
      <c r="M24" s="117" t="s">
        <v>81</v>
      </c>
      <c r="N24" s="116" t="s">
        <v>81</v>
      </c>
      <c r="O24" s="117" t="s">
        <v>81</v>
      </c>
      <c r="P24" s="116" t="s">
        <v>81</v>
      </c>
      <c r="Q24" s="117" t="s">
        <v>81</v>
      </c>
      <c r="R24" s="123">
        <v>1</v>
      </c>
      <c r="S24" s="124" t="s">
        <v>81</v>
      </c>
      <c r="T24" s="123" t="s">
        <v>81</v>
      </c>
      <c r="U24" s="124" t="s">
        <v>81</v>
      </c>
      <c r="V24" s="123" t="s">
        <v>81</v>
      </c>
      <c r="W24" s="124" t="s">
        <v>81</v>
      </c>
      <c r="X24" s="123" t="s">
        <v>81</v>
      </c>
      <c r="Y24" s="124" t="s">
        <v>81</v>
      </c>
      <c r="Z24" s="123">
        <v>2</v>
      </c>
      <c r="AA24" s="124" t="s">
        <v>81</v>
      </c>
      <c r="AB24" s="116" t="s">
        <v>81</v>
      </c>
      <c r="AC24" s="117" t="s">
        <v>81</v>
      </c>
      <c r="AD24" s="116" t="s">
        <v>81</v>
      </c>
      <c r="AE24" s="117" t="s">
        <v>81</v>
      </c>
      <c r="AF24" s="116" t="s">
        <v>81</v>
      </c>
      <c r="AH24" s="6">
        <v>9</v>
      </c>
      <c r="AI24" s="6">
        <f t="shared" si="4"/>
        <v>1</v>
      </c>
      <c r="AJ24" s="6">
        <f t="shared" si="5"/>
        <v>0</v>
      </c>
      <c r="AK24" s="6">
        <f t="shared" si="6"/>
        <v>1</v>
      </c>
      <c r="AL24" s="6">
        <f t="shared" si="7"/>
        <v>0.5</v>
      </c>
      <c r="AM24" s="6">
        <v>7</v>
      </c>
      <c r="AN24" s="6">
        <v>11.3</v>
      </c>
      <c r="AO24" s="6">
        <f>(AL24*AM24)/AN24</f>
        <v>0.30973451327433627</v>
      </c>
      <c r="AP24" s="6">
        <v>0.44</v>
      </c>
      <c r="AQ24" s="6">
        <f t="shared" si="8"/>
        <v>0.7039420756234915</v>
      </c>
      <c r="AR24" s="6">
        <f t="shared" si="9"/>
        <v>1.147164863979023</v>
      </c>
      <c r="AT24" s="6">
        <v>9</v>
      </c>
      <c r="AU24" s="6">
        <f t="shared" si="0"/>
        <v>0</v>
      </c>
      <c r="AV24" s="6">
        <f t="shared" si="1"/>
        <v>0</v>
      </c>
      <c r="AW24" s="74">
        <f t="shared" si="10"/>
        <v>0</v>
      </c>
      <c r="AX24" s="6">
        <f t="shared" si="11"/>
        <v>0</v>
      </c>
      <c r="AY24" s="6">
        <v>7</v>
      </c>
      <c r="AZ24" s="6">
        <v>11.3</v>
      </c>
      <c r="BA24" s="6">
        <f t="shared" si="12"/>
        <v>0</v>
      </c>
      <c r="BB24" s="6">
        <v>0.44</v>
      </c>
      <c r="BC24" s="6">
        <f t="shared" si="13"/>
        <v>0</v>
      </c>
      <c r="BD24" s="6">
        <f t="shared" si="14"/>
        <v>0</v>
      </c>
      <c r="BF24" s="6">
        <v>9</v>
      </c>
      <c r="BG24" s="6">
        <f t="shared" si="2"/>
        <v>1</v>
      </c>
      <c r="BH24" s="6">
        <f t="shared" si="3"/>
        <v>0</v>
      </c>
      <c r="BI24" s="6">
        <f t="shared" si="15"/>
        <v>1</v>
      </c>
      <c r="BJ24" s="6">
        <f t="shared" si="16"/>
        <v>0.5</v>
      </c>
      <c r="BK24" s="6">
        <v>7</v>
      </c>
      <c r="BL24" s="6">
        <v>11.3</v>
      </c>
      <c r="BM24" s="6">
        <f t="shared" si="17"/>
        <v>0.30973451327433627</v>
      </c>
      <c r="BN24" s="6">
        <v>0.44</v>
      </c>
      <c r="BO24" s="6">
        <f t="shared" si="18"/>
        <v>0.7039420756234915</v>
      </c>
    </row>
    <row r="25" spans="1:67" ht="12.75">
      <c r="A25" s="122">
        <v>39098</v>
      </c>
      <c r="B25" s="123">
        <v>69</v>
      </c>
      <c r="C25" s="124" t="s">
        <v>80</v>
      </c>
      <c r="D25" s="123" t="s">
        <v>22</v>
      </c>
      <c r="E25" s="124">
        <v>1</v>
      </c>
      <c r="F25" s="116" t="s">
        <v>81</v>
      </c>
      <c r="G25" s="124" t="s">
        <v>81</v>
      </c>
      <c r="H25" s="116" t="s">
        <v>81</v>
      </c>
      <c r="I25" s="116" t="s">
        <v>81</v>
      </c>
      <c r="J25" s="116" t="s">
        <v>81</v>
      </c>
      <c r="K25" s="124">
        <v>0</v>
      </c>
      <c r="L25" s="116" t="s">
        <v>81</v>
      </c>
      <c r="M25" s="117" t="s">
        <v>81</v>
      </c>
      <c r="N25" s="116" t="s">
        <v>81</v>
      </c>
      <c r="O25" s="117" t="s">
        <v>81</v>
      </c>
      <c r="P25" s="116" t="s">
        <v>81</v>
      </c>
      <c r="Q25" s="117" t="s">
        <v>81</v>
      </c>
      <c r="R25" s="123" t="s">
        <v>81</v>
      </c>
      <c r="S25" s="124" t="s">
        <v>81</v>
      </c>
      <c r="T25" s="123" t="s">
        <v>81</v>
      </c>
      <c r="U25" s="124" t="s">
        <v>81</v>
      </c>
      <c r="V25" s="123" t="s">
        <v>81</v>
      </c>
      <c r="W25" s="124" t="s">
        <v>81</v>
      </c>
      <c r="X25" s="123" t="s">
        <v>81</v>
      </c>
      <c r="Y25" s="124" t="s">
        <v>81</v>
      </c>
      <c r="Z25" s="123" t="s">
        <v>81</v>
      </c>
      <c r="AA25" s="124" t="s">
        <v>81</v>
      </c>
      <c r="AB25" s="116" t="s">
        <v>81</v>
      </c>
      <c r="AC25" s="117" t="s">
        <v>81</v>
      </c>
      <c r="AD25" s="116" t="s">
        <v>81</v>
      </c>
      <c r="AE25" s="117" t="s">
        <v>81</v>
      </c>
      <c r="AF25" s="116" t="s">
        <v>81</v>
      </c>
      <c r="AH25" s="6">
        <v>10</v>
      </c>
      <c r="AI25" s="6">
        <f t="shared" si="4"/>
        <v>0</v>
      </c>
      <c r="AJ25" s="6">
        <f t="shared" si="5"/>
        <v>0</v>
      </c>
      <c r="AK25" s="6">
        <f t="shared" si="6"/>
        <v>0</v>
      </c>
      <c r="AL25" s="6">
        <f t="shared" si="7"/>
        <v>0</v>
      </c>
      <c r="AM25" s="6">
        <v>7</v>
      </c>
      <c r="AN25" s="6">
        <v>11.3</v>
      </c>
      <c r="AO25" s="6">
        <f>(AL25*AM25)/AN25</f>
        <v>0</v>
      </c>
      <c r="AP25" s="6">
        <v>0.44</v>
      </c>
      <c r="AQ25" s="6">
        <f t="shared" si="8"/>
        <v>0</v>
      </c>
      <c r="AR25" s="6">
        <f t="shared" si="9"/>
        <v>0</v>
      </c>
      <c r="AT25" s="6">
        <v>10</v>
      </c>
      <c r="AU25" s="6">
        <f>SUM(U25)</f>
        <v>0</v>
      </c>
      <c r="AV25" s="6">
        <f t="shared" si="1"/>
        <v>0</v>
      </c>
      <c r="AW25" s="74">
        <f t="shared" si="10"/>
        <v>0</v>
      </c>
      <c r="AX25" s="6">
        <f t="shared" si="11"/>
        <v>0</v>
      </c>
      <c r="AY25" s="6">
        <v>7</v>
      </c>
      <c r="AZ25" s="6">
        <v>11.3</v>
      </c>
      <c r="BA25" s="6">
        <f t="shared" si="12"/>
        <v>0</v>
      </c>
      <c r="BB25" s="6">
        <v>0.44</v>
      </c>
      <c r="BC25" s="6">
        <f t="shared" si="13"/>
        <v>0</v>
      </c>
      <c r="BD25" s="6">
        <f t="shared" si="14"/>
        <v>0</v>
      </c>
      <c r="BF25" s="6">
        <v>10</v>
      </c>
      <c r="BG25" s="6">
        <f t="shared" si="2"/>
        <v>0</v>
      </c>
      <c r="BH25" s="6">
        <f t="shared" si="3"/>
        <v>0</v>
      </c>
      <c r="BI25" s="6">
        <f t="shared" si="15"/>
        <v>0</v>
      </c>
      <c r="BJ25" s="6">
        <f t="shared" si="16"/>
        <v>0</v>
      </c>
      <c r="BK25" s="6">
        <v>7</v>
      </c>
      <c r="BL25" s="6">
        <v>11.3</v>
      </c>
      <c r="BM25" s="6">
        <f t="shared" si="17"/>
        <v>0</v>
      </c>
      <c r="BN25" s="6">
        <v>0.44</v>
      </c>
      <c r="BO25" s="6">
        <f t="shared" si="18"/>
        <v>0</v>
      </c>
    </row>
    <row r="26" spans="1:67" ht="12.75">
      <c r="A26" s="122">
        <v>39105</v>
      </c>
      <c r="B26" s="123">
        <v>69</v>
      </c>
      <c r="C26" s="124" t="s">
        <v>95</v>
      </c>
      <c r="D26" s="123" t="s">
        <v>94</v>
      </c>
      <c r="E26" s="124">
        <v>1</v>
      </c>
      <c r="F26" s="116" t="s">
        <v>81</v>
      </c>
      <c r="G26" s="124" t="s">
        <v>81</v>
      </c>
      <c r="H26" s="116" t="s">
        <v>81</v>
      </c>
      <c r="I26" s="124" t="s">
        <v>81</v>
      </c>
      <c r="J26" s="116" t="s">
        <v>81</v>
      </c>
      <c r="K26" s="124">
        <v>0</v>
      </c>
      <c r="L26" s="116" t="s">
        <v>81</v>
      </c>
      <c r="M26" s="117" t="s">
        <v>81</v>
      </c>
      <c r="N26" s="116" t="s">
        <v>81</v>
      </c>
      <c r="O26" s="117" t="s">
        <v>81</v>
      </c>
      <c r="P26" s="116" t="s">
        <v>81</v>
      </c>
      <c r="Q26" s="117" t="s">
        <v>81</v>
      </c>
      <c r="R26" s="123" t="s">
        <v>81</v>
      </c>
      <c r="S26" s="124" t="s">
        <v>81</v>
      </c>
      <c r="T26" s="123" t="s">
        <v>81</v>
      </c>
      <c r="U26" s="124" t="s">
        <v>81</v>
      </c>
      <c r="V26" s="123" t="s">
        <v>81</v>
      </c>
      <c r="W26" s="124" t="s">
        <v>81</v>
      </c>
      <c r="X26" s="123" t="s">
        <v>81</v>
      </c>
      <c r="Y26" s="124" t="s">
        <v>81</v>
      </c>
      <c r="Z26" s="123" t="s">
        <v>81</v>
      </c>
      <c r="AA26" s="124" t="s">
        <v>81</v>
      </c>
      <c r="AB26" s="116" t="s">
        <v>81</v>
      </c>
      <c r="AC26" s="117" t="s">
        <v>81</v>
      </c>
      <c r="AD26" s="116" t="s">
        <v>81</v>
      </c>
      <c r="AE26" s="117" t="s">
        <v>81</v>
      </c>
      <c r="AF26" s="116" t="s">
        <v>81</v>
      </c>
      <c r="AH26" s="73">
        <v>11</v>
      </c>
      <c r="AI26" s="6">
        <f t="shared" si="4"/>
        <v>0</v>
      </c>
      <c r="AJ26" s="6">
        <f t="shared" si="5"/>
        <v>0</v>
      </c>
      <c r="AK26" s="6">
        <f t="shared" si="6"/>
        <v>0</v>
      </c>
      <c r="AL26" s="6">
        <f t="shared" si="7"/>
        <v>0</v>
      </c>
      <c r="AM26" s="6">
        <v>7</v>
      </c>
      <c r="AN26" s="6">
        <v>11.3</v>
      </c>
      <c r="AO26" s="6">
        <f>(AL26*AM26)/AN26</f>
        <v>0</v>
      </c>
      <c r="AP26" s="6">
        <v>0.44</v>
      </c>
      <c r="AQ26" s="6">
        <f t="shared" si="8"/>
        <v>0</v>
      </c>
      <c r="AR26" s="6">
        <f t="shared" si="9"/>
        <v>0</v>
      </c>
      <c r="AT26" s="73">
        <v>11</v>
      </c>
      <c r="AU26" s="6">
        <f t="shared" si="0"/>
        <v>0</v>
      </c>
      <c r="AV26" s="6">
        <f t="shared" si="1"/>
        <v>0</v>
      </c>
      <c r="AW26" s="74">
        <f t="shared" si="10"/>
        <v>0</v>
      </c>
      <c r="AX26" s="6">
        <f t="shared" si="11"/>
        <v>0</v>
      </c>
      <c r="AY26" s="6">
        <v>7</v>
      </c>
      <c r="AZ26" s="6">
        <v>11.3</v>
      </c>
      <c r="BA26" s="6">
        <f t="shared" si="12"/>
        <v>0</v>
      </c>
      <c r="BB26" s="6">
        <v>0.44</v>
      </c>
      <c r="BC26" s="6">
        <f t="shared" si="13"/>
        <v>0</v>
      </c>
      <c r="BD26" s="6">
        <f t="shared" si="14"/>
        <v>0</v>
      </c>
      <c r="BF26" s="73">
        <v>11</v>
      </c>
      <c r="BG26" s="6">
        <f t="shared" si="2"/>
        <v>0</v>
      </c>
      <c r="BH26" s="6">
        <f t="shared" si="3"/>
        <v>0</v>
      </c>
      <c r="BI26" s="6">
        <f t="shared" si="15"/>
        <v>0</v>
      </c>
      <c r="BJ26" s="6">
        <f t="shared" si="16"/>
        <v>0</v>
      </c>
      <c r="BK26" s="6">
        <v>7</v>
      </c>
      <c r="BL26" s="6">
        <v>11.3</v>
      </c>
      <c r="BM26" s="6">
        <f t="shared" si="17"/>
        <v>0</v>
      </c>
      <c r="BN26" s="6">
        <v>0.44</v>
      </c>
      <c r="BO26" s="6">
        <f t="shared" si="18"/>
        <v>0</v>
      </c>
    </row>
    <row r="27" spans="1:67" ht="12.75">
      <c r="A27" s="122">
        <v>39111</v>
      </c>
      <c r="B27" s="123">
        <v>69</v>
      </c>
      <c r="C27" s="124" t="s">
        <v>95</v>
      </c>
      <c r="D27" s="123" t="s">
        <v>94</v>
      </c>
      <c r="E27" s="124">
        <v>1</v>
      </c>
      <c r="F27" s="116" t="s">
        <v>81</v>
      </c>
      <c r="G27" s="124" t="s">
        <v>81</v>
      </c>
      <c r="H27" s="116" t="s">
        <v>81</v>
      </c>
      <c r="I27" s="124" t="s">
        <v>81</v>
      </c>
      <c r="J27" s="123" t="s">
        <v>81</v>
      </c>
      <c r="K27" s="124">
        <v>0</v>
      </c>
      <c r="L27" s="116" t="s">
        <v>81</v>
      </c>
      <c r="M27" s="117" t="s">
        <v>81</v>
      </c>
      <c r="N27" s="116" t="s">
        <v>81</v>
      </c>
      <c r="O27" s="117" t="s">
        <v>81</v>
      </c>
      <c r="P27" s="116" t="s">
        <v>81</v>
      </c>
      <c r="Q27" s="117" t="s">
        <v>81</v>
      </c>
      <c r="R27" s="123" t="s">
        <v>81</v>
      </c>
      <c r="S27" s="124" t="s">
        <v>81</v>
      </c>
      <c r="T27" s="123" t="s">
        <v>81</v>
      </c>
      <c r="U27" s="124" t="s">
        <v>81</v>
      </c>
      <c r="V27" s="123" t="s">
        <v>81</v>
      </c>
      <c r="W27" s="124" t="s">
        <v>81</v>
      </c>
      <c r="X27" s="123" t="s">
        <v>81</v>
      </c>
      <c r="Y27" s="124" t="s">
        <v>81</v>
      </c>
      <c r="Z27" s="123" t="s">
        <v>81</v>
      </c>
      <c r="AA27" s="124" t="s">
        <v>81</v>
      </c>
      <c r="AB27" s="116" t="s">
        <v>81</v>
      </c>
      <c r="AC27" s="117" t="s">
        <v>81</v>
      </c>
      <c r="AD27" s="116" t="s">
        <v>81</v>
      </c>
      <c r="AE27" s="117" t="s">
        <v>81</v>
      </c>
      <c r="AF27" s="116" t="s">
        <v>81</v>
      </c>
      <c r="AH27" s="73">
        <v>12</v>
      </c>
      <c r="AI27" s="6">
        <f t="shared" si="4"/>
        <v>0</v>
      </c>
      <c r="AJ27" s="6">
        <f t="shared" si="5"/>
        <v>0</v>
      </c>
      <c r="AK27" s="6">
        <f t="shared" si="6"/>
        <v>0</v>
      </c>
      <c r="AL27" s="6">
        <f t="shared" si="7"/>
        <v>0</v>
      </c>
      <c r="AM27" s="6">
        <v>6</v>
      </c>
      <c r="AN27" s="6">
        <v>11.3</v>
      </c>
      <c r="AO27" s="6">
        <f>(AL27*AM27)/AN27</f>
        <v>0</v>
      </c>
      <c r="AP27" s="6">
        <v>0.44</v>
      </c>
      <c r="AQ27" s="6">
        <f t="shared" si="8"/>
        <v>0</v>
      </c>
      <c r="AR27" s="6">
        <f t="shared" si="9"/>
        <v>0</v>
      </c>
      <c r="AT27" s="73">
        <v>12</v>
      </c>
      <c r="AU27" s="6">
        <f t="shared" si="0"/>
        <v>0</v>
      </c>
      <c r="AV27" s="6">
        <f t="shared" si="1"/>
        <v>0</v>
      </c>
      <c r="AW27" s="74">
        <f t="shared" si="10"/>
        <v>0</v>
      </c>
      <c r="AX27" s="6">
        <f t="shared" si="11"/>
        <v>0</v>
      </c>
      <c r="AY27" s="6">
        <v>6</v>
      </c>
      <c r="AZ27" s="6">
        <v>11.3</v>
      </c>
      <c r="BA27" s="6">
        <f t="shared" si="12"/>
        <v>0</v>
      </c>
      <c r="BB27" s="6">
        <v>0.44</v>
      </c>
      <c r="BC27" s="6">
        <f t="shared" si="13"/>
        <v>0</v>
      </c>
      <c r="BD27" s="6">
        <f t="shared" si="14"/>
        <v>0</v>
      </c>
      <c r="BF27" s="73">
        <v>12</v>
      </c>
      <c r="BG27" s="6">
        <f t="shared" si="2"/>
        <v>0</v>
      </c>
      <c r="BH27" s="6">
        <f t="shared" si="3"/>
        <v>0</v>
      </c>
      <c r="BI27" s="6">
        <f t="shared" si="15"/>
        <v>0</v>
      </c>
      <c r="BJ27" s="6">
        <f t="shared" si="16"/>
        <v>0</v>
      </c>
      <c r="BK27" s="6">
        <v>6</v>
      </c>
      <c r="BL27" s="6">
        <v>11.3</v>
      </c>
      <c r="BM27" s="6">
        <f t="shared" si="17"/>
        <v>0</v>
      </c>
      <c r="BN27" s="6">
        <v>0.44</v>
      </c>
      <c r="BO27" s="6">
        <f t="shared" si="18"/>
        <v>0</v>
      </c>
    </row>
    <row r="28" spans="1:67" ht="12.75">
      <c r="A28" s="122"/>
      <c r="B28" s="123">
        <v>69</v>
      </c>
      <c r="C28" s="124"/>
      <c r="D28" s="123"/>
      <c r="E28" s="124"/>
      <c r="F28" s="116"/>
      <c r="G28" s="124"/>
      <c r="H28" s="116"/>
      <c r="I28" s="116"/>
      <c r="J28" s="116"/>
      <c r="K28" s="124"/>
      <c r="L28" s="123"/>
      <c r="M28" s="124"/>
      <c r="N28" s="123"/>
      <c r="O28" s="124"/>
      <c r="P28" s="123"/>
      <c r="Q28" s="124"/>
      <c r="R28" s="123"/>
      <c r="S28" s="124"/>
      <c r="T28" s="123"/>
      <c r="U28" s="124"/>
      <c r="V28" s="123"/>
      <c r="W28" s="124"/>
      <c r="X28" s="123"/>
      <c r="Y28" s="124"/>
      <c r="Z28" s="123"/>
      <c r="AA28" s="124"/>
      <c r="AB28" s="123"/>
      <c r="AC28" s="124"/>
      <c r="AD28" s="123"/>
      <c r="AE28" s="124"/>
      <c r="AF28" s="123"/>
      <c r="AH28" s="73">
        <v>13</v>
      </c>
      <c r="AI28" s="6">
        <f t="shared" si="4"/>
        <v>0</v>
      </c>
      <c r="AJ28" s="6">
        <f t="shared" si="5"/>
        <v>0</v>
      </c>
      <c r="AK28" s="6">
        <f t="shared" si="6"/>
        <v>0</v>
      </c>
      <c r="AL28" s="6">
        <f t="shared" si="7"/>
        <v>0</v>
      </c>
      <c r="AM28" s="6">
        <v>7</v>
      </c>
      <c r="AN28" s="6">
        <v>11.3</v>
      </c>
      <c r="AO28" s="6">
        <f aca="true" t="shared" si="19" ref="AO28:AO34">(AL28*AM28)/AN28</f>
        <v>0</v>
      </c>
      <c r="AP28" s="6">
        <v>0.44</v>
      </c>
      <c r="AQ28" s="6">
        <f t="shared" si="8"/>
        <v>0</v>
      </c>
      <c r="AR28" s="6">
        <f t="shared" si="9"/>
        <v>0</v>
      </c>
      <c r="AT28" s="73">
        <v>13</v>
      </c>
      <c r="AU28" s="6">
        <f t="shared" si="0"/>
        <v>0</v>
      </c>
      <c r="AV28" s="6">
        <f t="shared" si="1"/>
        <v>0</v>
      </c>
      <c r="AW28" s="74">
        <f t="shared" si="10"/>
        <v>0</v>
      </c>
      <c r="AX28" s="6">
        <f t="shared" si="11"/>
        <v>0</v>
      </c>
      <c r="AY28" s="6">
        <v>0</v>
      </c>
      <c r="AZ28" s="6">
        <v>11.3</v>
      </c>
      <c r="BA28" s="6">
        <f t="shared" si="12"/>
        <v>0</v>
      </c>
      <c r="BB28" s="6">
        <v>0.44</v>
      </c>
      <c r="BC28" s="6">
        <f t="shared" si="13"/>
        <v>0</v>
      </c>
      <c r="BD28" s="6">
        <f t="shared" si="14"/>
        <v>0</v>
      </c>
      <c r="BF28" s="73">
        <v>13</v>
      </c>
      <c r="BG28" s="6">
        <f t="shared" si="2"/>
        <v>0</v>
      </c>
      <c r="BH28" s="6">
        <f t="shared" si="3"/>
        <v>0</v>
      </c>
      <c r="BI28" s="6">
        <f t="shared" si="15"/>
        <v>0</v>
      </c>
      <c r="BJ28" s="6">
        <f t="shared" si="16"/>
        <v>0</v>
      </c>
      <c r="BK28" s="6">
        <v>0</v>
      </c>
      <c r="BL28" s="6">
        <v>11.3</v>
      </c>
      <c r="BM28" s="6">
        <f t="shared" si="17"/>
        <v>0</v>
      </c>
      <c r="BN28" s="6">
        <v>0.44</v>
      </c>
      <c r="BO28" s="6">
        <f t="shared" si="18"/>
        <v>0</v>
      </c>
    </row>
    <row r="29" spans="1:67" ht="12.75">
      <c r="A29" s="122"/>
      <c r="B29" s="123">
        <v>69</v>
      </c>
      <c r="C29" s="124"/>
      <c r="D29" s="123"/>
      <c r="E29" s="124"/>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H29" s="73">
        <v>14</v>
      </c>
      <c r="AI29" s="6">
        <f t="shared" si="4"/>
        <v>0</v>
      </c>
      <c r="AJ29" s="6">
        <f t="shared" si="5"/>
        <v>0</v>
      </c>
      <c r="AK29" s="6">
        <f t="shared" si="6"/>
        <v>0</v>
      </c>
      <c r="AL29" s="6">
        <f t="shared" si="7"/>
        <v>0</v>
      </c>
      <c r="AM29" s="6">
        <v>7</v>
      </c>
      <c r="AN29" s="6">
        <v>11.3</v>
      </c>
      <c r="AO29" s="6">
        <f t="shared" si="19"/>
        <v>0</v>
      </c>
      <c r="AP29" s="6">
        <v>0.44</v>
      </c>
      <c r="AQ29" s="6">
        <f t="shared" si="8"/>
        <v>0</v>
      </c>
      <c r="AR29" s="6">
        <f t="shared" si="9"/>
        <v>0</v>
      </c>
      <c r="AT29" s="73">
        <v>14</v>
      </c>
      <c r="AU29" s="6">
        <f t="shared" si="0"/>
        <v>0</v>
      </c>
      <c r="AV29" s="6">
        <f t="shared" si="1"/>
        <v>0</v>
      </c>
      <c r="AW29" s="74">
        <f t="shared" si="10"/>
        <v>0</v>
      </c>
      <c r="AX29" s="6">
        <f t="shared" si="11"/>
        <v>0</v>
      </c>
      <c r="AY29" s="6">
        <v>0</v>
      </c>
      <c r="AZ29" s="6">
        <v>11.3</v>
      </c>
      <c r="BA29" s="6">
        <f t="shared" si="12"/>
        <v>0</v>
      </c>
      <c r="BB29" s="6">
        <v>0.44</v>
      </c>
      <c r="BC29" s="6">
        <f t="shared" si="13"/>
        <v>0</v>
      </c>
      <c r="BD29" s="6">
        <f t="shared" si="14"/>
        <v>0</v>
      </c>
      <c r="BF29" s="73">
        <v>14</v>
      </c>
      <c r="BG29" s="6">
        <f t="shared" si="2"/>
        <v>0</v>
      </c>
      <c r="BH29" s="6">
        <f t="shared" si="3"/>
        <v>0</v>
      </c>
      <c r="BI29" s="6">
        <f t="shared" si="15"/>
        <v>0</v>
      </c>
      <c r="BJ29" s="6">
        <f t="shared" si="16"/>
        <v>0</v>
      </c>
      <c r="BK29" s="6">
        <v>0</v>
      </c>
      <c r="BL29" s="6">
        <v>11.3</v>
      </c>
      <c r="BM29" s="6">
        <f t="shared" si="17"/>
        <v>0</v>
      </c>
      <c r="BN29" s="6">
        <v>0.44</v>
      </c>
      <c r="BO29" s="6">
        <f t="shared" si="18"/>
        <v>0</v>
      </c>
    </row>
    <row r="30" spans="1:67" ht="12.75">
      <c r="A30" s="122"/>
      <c r="B30" s="123">
        <v>69</v>
      </c>
      <c r="C30" s="124"/>
      <c r="D30" s="123"/>
      <c r="E30" s="124"/>
      <c r="F30" s="116"/>
      <c r="G30" s="124"/>
      <c r="H30" s="116"/>
      <c r="I30" s="116"/>
      <c r="J30" s="116"/>
      <c r="K30" s="124"/>
      <c r="L30" s="123"/>
      <c r="M30" s="124"/>
      <c r="N30" s="129"/>
      <c r="O30" s="129"/>
      <c r="P30" s="129"/>
      <c r="Q30" s="129"/>
      <c r="R30" s="123"/>
      <c r="S30" s="123"/>
      <c r="T30" s="124"/>
      <c r="U30" s="123"/>
      <c r="V30" s="124"/>
      <c r="W30" s="129"/>
      <c r="X30" s="129"/>
      <c r="Y30" s="129"/>
      <c r="Z30" s="129"/>
      <c r="AA30" s="129"/>
      <c r="AB30" s="129"/>
      <c r="AC30" s="123"/>
      <c r="AD30" s="123"/>
      <c r="AE30" s="124"/>
      <c r="AF30" s="123"/>
      <c r="AH30" s="169">
        <v>15</v>
      </c>
      <c r="AI30" s="6">
        <f t="shared" si="4"/>
        <v>0</v>
      </c>
      <c r="AJ30" s="6">
        <f t="shared" si="5"/>
        <v>0</v>
      </c>
      <c r="AK30" s="6">
        <f t="shared" si="6"/>
        <v>0</v>
      </c>
      <c r="AL30" s="6">
        <f t="shared" si="7"/>
        <v>0</v>
      </c>
      <c r="AM30" s="6">
        <v>7</v>
      </c>
      <c r="AN30" s="6">
        <v>11.3</v>
      </c>
      <c r="AO30" s="6">
        <f t="shared" si="19"/>
        <v>0</v>
      </c>
      <c r="AP30" s="6">
        <v>0.44</v>
      </c>
      <c r="AQ30" s="6">
        <f t="shared" si="8"/>
        <v>0</v>
      </c>
      <c r="AR30" s="6">
        <f t="shared" si="9"/>
        <v>0</v>
      </c>
      <c r="AT30" s="169">
        <v>15</v>
      </c>
      <c r="AU30" s="6">
        <f t="shared" si="0"/>
        <v>0</v>
      </c>
      <c r="AV30" s="6">
        <f t="shared" si="1"/>
        <v>0</v>
      </c>
      <c r="AW30" s="74">
        <f t="shared" si="10"/>
        <v>0</v>
      </c>
      <c r="AX30" s="6">
        <f t="shared" si="11"/>
        <v>0</v>
      </c>
      <c r="AY30" s="6">
        <v>0</v>
      </c>
      <c r="AZ30" s="6">
        <v>11.3</v>
      </c>
      <c r="BA30" s="6">
        <f t="shared" si="12"/>
        <v>0</v>
      </c>
      <c r="BB30" s="6">
        <v>0.44</v>
      </c>
      <c r="BC30" s="6">
        <f t="shared" si="13"/>
        <v>0</v>
      </c>
      <c r="BD30" s="6">
        <f t="shared" si="14"/>
        <v>0</v>
      </c>
      <c r="BF30" s="73">
        <v>15</v>
      </c>
      <c r="BG30" s="6">
        <f t="shared" si="2"/>
        <v>0</v>
      </c>
      <c r="BH30" s="6">
        <f t="shared" si="3"/>
        <v>0</v>
      </c>
      <c r="BI30" s="6">
        <f t="shared" si="15"/>
        <v>0</v>
      </c>
      <c r="BJ30" s="6">
        <f t="shared" si="16"/>
        <v>0</v>
      </c>
      <c r="BK30" s="6">
        <v>0</v>
      </c>
      <c r="BL30" s="6">
        <v>11.3</v>
      </c>
      <c r="BM30" s="6">
        <f t="shared" si="17"/>
        <v>0</v>
      </c>
      <c r="BN30" s="6">
        <v>0.44</v>
      </c>
      <c r="BO30" s="6">
        <f t="shared" si="18"/>
        <v>0</v>
      </c>
    </row>
    <row r="31" spans="1:67" ht="12.75">
      <c r="A31" s="122"/>
      <c r="B31" s="123"/>
      <c r="C31" s="124"/>
      <c r="D31" s="123"/>
      <c r="E31" s="124"/>
      <c r="F31" s="123"/>
      <c r="G31" s="124"/>
      <c r="H31" s="123"/>
      <c r="I31" s="124"/>
      <c r="J31" s="123"/>
      <c r="K31" s="124"/>
      <c r="L31" s="123"/>
      <c r="M31" s="124"/>
      <c r="N31" s="123"/>
      <c r="O31" s="124"/>
      <c r="P31" s="123"/>
      <c r="Q31" s="124"/>
      <c r="R31" s="123"/>
      <c r="S31" s="124"/>
      <c r="T31" s="123"/>
      <c r="U31" s="124"/>
      <c r="V31" s="123"/>
      <c r="W31" s="124"/>
      <c r="X31" s="123"/>
      <c r="Y31" s="124"/>
      <c r="Z31" s="123"/>
      <c r="AA31" s="124"/>
      <c r="AB31" s="123"/>
      <c r="AC31" s="124"/>
      <c r="AD31" s="123"/>
      <c r="AE31" s="124"/>
      <c r="AF31" s="123"/>
      <c r="AH31" s="169">
        <v>16</v>
      </c>
      <c r="AI31" s="6">
        <f t="shared" si="4"/>
        <v>0</v>
      </c>
      <c r="AJ31" s="6">
        <f t="shared" si="5"/>
        <v>0</v>
      </c>
      <c r="AK31" s="6">
        <f t="shared" si="6"/>
        <v>0</v>
      </c>
      <c r="AL31" s="6">
        <f t="shared" si="7"/>
        <v>0</v>
      </c>
      <c r="AM31" s="6">
        <v>7</v>
      </c>
      <c r="AN31" s="6">
        <v>11.3</v>
      </c>
      <c r="AO31" s="6">
        <f t="shared" si="19"/>
        <v>0</v>
      </c>
      <c r="AP31" s="6">
        <v>0.44</v>
      </c>
      <c r="AQ31" s="6">
        <f t="shared" si="8"/>
        <v>0</v>
      </c>
      <c r="AR31" s="6">
        <f t="shared" si="9"/>
        <v>0</v>
      </c>
      <c r="AT31" s="169">
        <v>16</v>
      </c>
      <c r="AU31" s="6">
        <f t="shared" si="0"/>
        <v>0</v>
      </c>
      <c r="AV31" s="6">
        <f t="shared" si="1"/>
        <v>0</v>
      </c>
      <c r="AW31" s="74">
        <f t="shared" si="10"/>
        <v>0</v>
      </c>
      <c r="AX31" s="6">
        <f t="shared" si="11"/>
        <v>0</v>
      </c>
      <c r="AY31" s="6">
        <v>0</v>
      </c>
      <c r="AZ31" s="6">
        <v>11.3</v>
      </c>
      <c r="BA31" s="6">
        <f t="shared" si="12"/>
        <v>0</v>
      </c>
      <c r="BB31" s="6">
        <v>0.44</v>
      </c>
      <c r="BC31" s="6">
        <f t="shared" si="13"/>
        <v>0</v>
      </c>
      <c r="BD31" s="6">
        <f t="shared" si="14"/>
        <v>0</v>
      </c>
      <c r="BF31" s="73">
        <v>16</v>
      </c>
      <c r="BG31" s="6">
        <f t="shared" si="2"/>
        <v>0</v>
      </c>
      <c r="BH31" s="6">
        <f t="shared" si="3"/>
        <v>0</v>
      </c>
      <c r="BI31" s="6">
        <f t="shared" si="15"/>
        <v>0</v>
      </c>
      <c r="BJ31" s="6">
        <f t="shared" si="16"/>
        <v>0</v>
      </c>
      <c r="BK31" s="6">
        <v>0</v>
      </c>
      <c r="BL31" s="6">
        <v>11.3</v>
      </c>
      <c r="BM31" s="6">
        <f t="shared" si="17"/>
        <v>0</v>
      </c>
      <c r="BN31" s="6">
        <v>0.44</v>
      </c>
      <c r="BO31" s="6">
        <f t="shared" si="18"/>
        <v>0</v>
      </c>
    </row>
    <row r="32" spans="1:67" ht="12.75">
      <c r="A32" s="122"/>
      <c r="B32" s="123"/>
      <c r="C32" s="124"/>
      <c r="D32" s="123"/>
      <c r="E32" s="124"/>
      <c r="F32" s="123"/>
      <c r="G32" s="124"/>
      <c r="H32" s="123"/>
      <c r="I32" s="124"/>
      <c r="J32" s="123"/>
      <c r="K32" s="124"/>
      <c r="L32" s="123"/>
      <c r="M32" s="124"/>
      <c r="N32" s="123"/>
      <c r="O32" s="124"/>
      <c r="P32" s="123"/>
      <c r="Q32" s="124"/>
      <c r="R32" s="123"/>
      <c r="S32" s="124"/>
      <c r="T32" s="123"/>
      <c r="U32" s="124"/>
      <c r="V32" s="123"/>
      <c r="W32" s="124"/>
      <c r="X32" s="123"/>
      <c r="Y32" s="124"/>
      <c r="Z32" s="123"/>
      <c r="AA32" s="124"/>
      <c r="AB32" s="123"/>
      <c r="AC32" s="124"/>
      <c r="AD32" s="123"/>
      <c r="AE32" s="124"/>
      <c r="AF32" s="123"/>
      <c r="AH32" s="169">
        <v>17</v>
      </c>
      <c r="AI32" s="6">
        <f t="shared" si="4"/>
        <v>0</v>
      </c>
      <c r="AJ32" s="6">
        <f t="shared" si="5"/>
        <v>0</v>
      </c>
      <c r="AK32" s="6">
        <f t="shared" si="6"/>
        <v>0</v>
      </c>
      <c r="AL32" s="6">
        <f t="shared" si="7"/>
        <v>0</v>
      </c>
      <c r="AM32" s="6">
        <v>7</v>
      </c>
      <c r="AN32" s="6">
        <v>11.3</v>
      </c>
      <c r="AO32" s="6">
        <f t="shared" si="19"/>
        <v>0</v>
      </c>
      <c r="AP32" s="6">
        <v>0.44</v>
      </c>
      <c r="AQ32" s="6">
        <f t="shared" si="8"/>
        <v>0</v>
      </c>
      <c r="AR32" s="6">
        <f t="shared" si="9"/>
        <v>0</v>
      </c>
      <c r="AT32" s="169">
        <v>17</v>
      </c>
      <c r="AU32" s="6">
        <f t="shared" si="0"/>
        <v>0</v>
      </c>
      <c r="AV32" s="6">
        <f t="shared" si="1"/>
        <v>0</v>
      </c>
      <c r="AW32" s="74">
        <f t="shared" si="10"/>
        <v>0</v>
      </c>
      <c r="AX32" s="6">
        <f t="shared" si="11"/>
        <v>0</v>
      </c>
      <c r="AY32" s="6">
        <v>0</v>
      </c>
      <c r="AZ32" s="6">
        <v>11.3</v>
      </c>
      <c r="BA32" s="6">
        <f t="shared" si="12"/>
        <v>0</v>
      </c>
      <c r="BB32" s="6">
        <v>0.44</v>
      </c>
      <c r="BC32" s="6">
        <f t="shared" si="13"/>
        <v>0</v>
      </c>
      <c r="BD32" s="6">
        <f t="shared" si="14"/>
        <v>0</v>
      </c>
      <c r="BF32" s="73">
        <v>17</v>
      </c>
      <c r="BG32" s="6">
        <f t="shared" si="2"/>
        <v>0</v>
      </c>
      <c r="BH32" s="6">
        <f t="shared" si="3"/>
        <v>0</v>
      </c>
      <c r="BI32" s="6">
        <f t="shared" si="15"/>
        <v>0</v>
      </c>
      <c r="BJ32" s="6">
        <f t="shared" si="16"/>
        <v>0</v>
      </c>
      <c r="BK32" s="6">
        <v>0</v>
      </c>
      <c r="BL32" s="6">
        <v>11.3</v>
      </c>
      <c r="BM32" s="6">
        <f t="shared" si="17"/>
        <v>0</v>
      </c>
      <c r="BN32" s="6">
        <v>0.44</v>
      </c>
      <c r="BO32" s="6">
        <f t="shared" si="18"/>
        <v>0</v>
      </c>
    </row>
    <row r="33" spans="1:67" s="162" customFormat="1" ht="12.75">
      <c r="A33" s="122"/>
      <c r="B33" s="123"/>
      <c r="C33" s="124"/>
      <c r="D33" s="123"/>
      <c r="E33" s="124"/>
      <c r="F33" s="123"/>
      <c r="G33" s="124"/>
      <c r="H33" s="123"/>
      <c r="I33" s="124"/>
      <c r="J33" s="123"/>
      <c r="K33" s="124"/>
      <c r="L33" s="123"/>
      <c r="M33" s="124"/>
      <c r="N33" s="123"/>
      <c r="O33" s="124"/>
      <c r="P33" s="123"/>
      <c r="Q33" s="124"/>
      <c r="R33" s="123"/>
      <c r="S33" s="124"/>
      <c r="T33" s="123"/>
      <c r="U33" s="124"/>
      <c r="V33" s="123"/>
      <c r="W33" s="124"/>
      <c r="X33" s="123"/>
      <c r="Y33" s="124"/>
      <c r="Z33" s="123"/>
      <c r="AA33" s="124"/>
      <c r="AB33" s="123"/>
      <c r="AC33" s="124"/>
      <c r="AD33" s="123"/>
      <c r="AE33" s="124"/>
      <c r="AF33" s="123"/>
      <c r="AH33" s="74">
        <v>18</v>
      </c>
      <c r="AI33" s="6">
        <f t="shared" si="4"/>
        <v>0</v>
      </c>
      <c r="AJ33" s="6">
        <f t="shared" si="5"/>
        <v>0</v>
      </c>
      <c r="AK33" s="6">
        <f t="shared" si="6"/>
        <v>0</v>
      </c>
      <c r="AL33" s="6">
        <f t="shared" si="7"/>
        <v>0</v>
      </c>
      <c r="AM33" s="6">
        <v>7</v>
      </c>
      <c r="AN33" s="6">
        <v>11.3</v>
      </c>
      <c r="AO33" s="6">
        <f t="shared" si="19"/>
        <v>0</v>
      </c>
      <c r="AP33" s="6">
        <v>0.44</v>
      </c>
      <c r="AQ33" s="6">
        <f t="shared" si="8"/>
        <v>0</v>
      </c>
      <c r="AR33" s="6">
        <f t="shared" si="9"/>
        <v>0</v>
      </c>
      <c r="AT33" s="74">
        <v>18</v>
      </c>
      <c r="AU33" s="6">
        <f t="shared" si="0"/>
        <v>0</v>
      </c>
      <c r="AV33" s="6">
        <f t="shared" si="1"/>
        <v>0</v>
      </c>
      <c r="AW33" s="74">
        <f t="shared" si="10"/>
        <v>0</v>
      </c>
      <c r="AX33" s="6">
        <f t="shared" si="11"/>
        <v>0</v>
      </c>
      <c r="AY33" s="6">
        <v>0</v>
      </c>
      <c r="AZ33" s="6">
        <v>11.3</v>
      </c>
      <c r="BA33" s="6">
        <f t="shared" si="12"/>
        <v>0</v>
      </c>
      <c r="BB33" s="6">
        <v>0.44</v>
      </c>
      <c r="BC33" s="6">
        <f t="shared" si="13"/>
        <v>0</v>
      </c>
      <c r="BD33" s="6">
        <f t="shared" si="14"/>
        <v>0</v>
      </c>
      <c r="BF33" s="74">
        <v>18</v>
      </c>
      <c r="BG33" s="6">
        <f t="shared" si="2"/>
        <v>0</v>
      </c>
      <c r="BH33" s="6">
        <f t="shared" si="3"/>
        <v>0</v>
      </c>
      <c r="BI33" s="6">
        <f t="shared" si="15"/>
        <v>0</v>
      </c>
      <c r="BJ33" s="6">
        <f t="shared" si="16"/>
        <v>0</v>
      </c>
      <c r="BK33" s="6">
        <v>0</v>
      </c>
      <c r="BL33" s="6">
        <v>11.3</v>
      </c>
      <c r="BM33" s="6">
        <f t="shared" si="17"/>
        <v>0</v>
      </c>
      <c r="BN33" s="6">
        <v>0.44</v>
      </c>
      <c r="BO33" s="6">
        <f t="shared" si="18"/>
        <v>0</v>
      </c>
    </row>
    <row r="34" spans="1:67" s="162" customFormat="1" ht="12.75">
      <c r="A34" s="122"/>
      <c r="B34" s="123"/>
      <c r="C34" s="124"/>
      <c r="D34" s="123"/>
      <c r="E34" s="124"/>
      <c r="F34" s="123"/>
      <c r="G34" s="124"/>
      <c r="H34" s="123"/>
      <c r="I34" s="124"/>
      <c r="J34" s="123"/>
      <c r="K34" s="124"/>
      <c r="L34" s="123"/>
      <c r="M34" s="124"/>
      <c r="N34" s="123"/>
      <c r="O34" s="124"/>
      <c r="P34" s="123"/>
      <c r="Q34" s="124"/>
      <c r="R34" s="123"/>
      <c r="S34" s="124"/>
      <c r="T34" s="123"/>
      <c r="U34" s="124"/>
      <c r="V34" s="123"/>
      <c r="W34" s="124"/>
      <c r="X34" s="123"/>
      <c r="Y34" s="124"/>
      <c r="Z34" s="123"/>
      <c r="AA34" s="124"/>
      <c r="AB34" s="123"/>
      <c r="AC34" s="124"/>
      <c r="AD34" s="123"/>
      <c r="AE34" s="124"/>
      <c r="AF34" s="123"/>
      <c r="AH34" s="74">
        <v>19</v>
      </c>
      <c r="AI34" s="6">
        <f t="shared" si="4"/>
        <v>0</v>
      </c>
      <c r="AJ34" s="6">
        <f t="shared" si="5"/>
        <v>0</v>
      </c>
      <c r="AK34" s="170">
        <f t="shared" si="6"/>
        <v>0</v>
      </c>
      <c r="AL34" s="170">
        <f t="shared" si="7"/>
        <v>0</v>
      </c>
      <c r="AM34" s="170">
        <v>7</v>
      </c>
      <c r="AN34" s="170">
        <v>11.3</v>
      </c>
      <c r="AO34" s="170">
        <f t="shared" si="19"/>
        <v>0</v>
      </c>
      <c r="AP34" s="170">
        <v>0.44</v>
      </c>
      <c r="AQ34" s="170">
        <f t="shared" si="8"/>
        <v>0</v>
      </c>
      <c r="AR34" s="170">
        <f t="shared" si="9"/>
        <v>0</v>
      </c>
      <c r="AT34" s="74">
        <v>19</v>
      </c>
      <c r="AU34" s="6">
        <f t="shared" si="0"/>
        <v>0</v>
      </c>
      <c r="AV34" s="6">
        <f t="shared" si="1"/>
        <v>0</v>
      </c>
      <c r="AW34" s="74">
        <f t="shared" si="10"/>
        <v>0</v>
      </c>
      <c r="AX34" s="6">
        <f t="shared" si="11"/>
        <v>0</v>
      </c>
      <c r="AY34" s="6">
        <v>0</v>
      </c>
      <c r="AZ34" s="6">
        <v>11.3</v>
      </c>
      <c r="BA34" s="6">
        <f t="shared" si="12"/>
        <v>0</v>
      </c>
      <c r="BB34" s="6">
        <v>0.44</v>
      </c>
      <c r="BC34" s="6">
        <f t="shared" si="13"/>
        <v>0</v>
      </c>
      <c r="BD34" s="6">
        <f t="shared" si="14"/>
        <v>0</v>
      </c>
      <c r="BF34" s="74">
        <v>19</v>
      </c>
      <c r="BG34" s="6">
        <f t="shared" si="2"/>
        <v>0</v>
      </c>
      <c r="BH34" s="6">
        <f t="shared" si="3"/>
        <v>0</v>
      </c>
      <c r="BI34" s="6">
        <f t="shared" si="15"/>
        <v>0</v>
      </c>
      <c r="BJ34" s="6">
        <f t="shared" si="16"/>
        <v>0</v>
      </c>
      <c r="BK34" s="6">
        <v>0</v>
      </c>
      <c r="BL34" s="6">
        <v>11.3</v>
      </c>
      <c r="BM34" s="6">
        <f t="shared" si="17"/>
        <v>0</v>
      </c>
      <c r="BN34" s="6">
        <v>0.44</v>
      </c>
      <c r="BO34" s="6">
        <f t="shared" si="18"/>
        <v>0</v>
      </c>
    </row>
    <row r="35" spans="1:44" s="162" customFormat="1" ht="12.75">
      <c r="A35" s="129"/>
      <c r="B35" s="123"/>
      <c r="C35" s="124"/>
      <c r="D35" s="123"/>
      <c r="E35" s="124"/>
      <c r="F35" s="123"/>
      <c r="G35" s="124"/>
      <c r="H35" s="123"/>
      <c r="I35" s="124"/>
      <c r="J35" s="123"/>
      <c r="K35" s="124"/>
      <c r="L35" s="123"/>
      <c r="M35" s="124"/>
      <c r="N35" s="123"/>
      <c r="O35" s="124"/>
      <c r="P35" s="123"/>
      <c r="Q35" s="124"/>
      <c r="R35" s="123"/>
      <c r="S35" s="124"/>
      <c r="T35" s="123"/>
      <c r="U35" s="124"/>
      <c r="V35" s="123"/>
      <c r="W35" s="124"/>
      <c r="X35" s="123"/>
      <c r="Y35" s="124"/>
      <c r="Z35" s="123"/>
      <c r="AA35" s="124"/>
      <c r="AB35" s="123"/>
      <c r="AC35" s="124"/>
      <c r="AD35" s="123"/>
      <c r="AE35" s="124"/>
      <c r="AF35" s="123"/>
      <c r="AK35" s="171"/>
      <c r="AL35" s="172"/>
      <c r="AM35" s="172"/>
      <c r="AN35" s="172"/>
      <c r="AO35" s="173"/>
      <c r="AP35" s="172"/>
      <c r="AQ35" s="173"/>
      <c r="AR35" s="173"/>
    </row>
    <row r="36" spans="1:44" s="162" customFormat="1" ht="13.5" thickBot="1">
      <c r="A36" s="174"/>
      <c r="B36" s="175"/>
      <c r="C36" s="176"/>
      <c r="D36" s="175"/>
      <c r="E36" s="176"/>
      <c r="F36" s="175"/>
      <c r="G36" s="176"/>
      <c r="H36" s="175"/>
      <c r="I36" s="176"/>
      <c r="J36" s="175"/>
      <c r="K36" s="176"/>
      <c r="L36" s="175"/>
      <c r="M36" s="176"/>
      <c r="N36" s="175"/>
      <c r="O36" s="176"/>
      <c r="P36" s="175"/>
      <c r="Q36" s="176"/>
      <c r="R36" s="175"/>
      <c r="S36" s="176"/>
      <c r="T36" s="175"/>
      <c r="U36" s="176"/>
      <c r="V36" s="175"/>
      <c r="W36" s="176"/>
      <c r="X36" s="175"/>
      <c r="Y36" s="176"/>
      <c r="Z36" s="175"/>
      <c r="AA36" s="176"/>
      <c r="AB36" s="175"/>
      <c r="AC36" s="176"/>
      <c r="AD36" s="175"/>
      <c r="AE36" s="176"/>
      <c r="AF36" s="175"/>
      <c r="AK36" s="177"/>
      <c r="AL36" s="127"/>
      <c r="AM36" s="127"/>
      <c r="AN36" s="127"/>
      <c r="AO36" s="22"/>
      <c r="AP36" s="127"/>
      <c r="AQ36" s="22"/>
      <c r="AR36" s="22"/>
    </row>
    <row r="37" spans="36:45" ht="13.5" thickBot="1">
      <c r="AJ37" s="22"/>
      <c r="AK37" s="22"/>
      <c r="AL37" s="127"/>
      <c r="AM37" s="127"/>
      <c r="AN37" s="127"/>
      <c r="AO37" s="22"/>
      <c r="AP37" s="127"/>
      <c r="AQ37" s="22"/>
      <c r="AR37" s="22"/>
      <c r="AS37" s="22"/>
    </row>
    <row r="38" spans="1:44" ht="13.5" thickBot="1">
      <c r="A38" s="141" t="s">
        <v>8</v>
      </c>
      <c r="B38" s="141" t="s">
        <v>42</v>
      </c>
      <c r="C38" s="139"/>
      <c r="D38" s="142"/>
      <c r="N38" s="22"/>
      <c r="AK38" s="22"/>
      <c r="AL38" s="178"/>
      <c r="AM38" s="178"/>
      <c r="AN38" s="178"/>
      <c r="AO38" s="22"/>
      <c r="AP38" s="178"/>
      <c r="AQ38" s="22"/>
      <c r="AR38" s="22"/>
    </row>
    <row r="39" spans="1:44" ht="12.75">
      <c r="A39" s="143">
        <v>39414</v>
      </c>
      <c r="B39" s="85">
        <v>168</v>
      </c>
      <c r="C39" s="22"/>
      <c r="D39" s="126"/>
      <c r="N39" s="22"/>
      <c r="AK39" s="22"/>
      <c r="AL39" s="178"/>
      <c r="AM39" s="178"/>
      <c r="AN39" s="178"/>
      <c r="AO39" s="22"/>
      <c r="AP39" s="178"/>
      <c r="AQ39" s="22"/>
      <c r="AR39" s="22"/>
    </row>
    <row r="40" spans="1:44" ht="12.75">
      <c r="A40" s="143">
        <v>39444</v>
      </c>
      <c r="B40" s="85">
        <v>182</v>
      </c>
      <c r="C40" s="22"/>
      <c r="D40" s="126"/>
      <c r="AK40" s="22"/>
      <c r="AL40" s="177"/>
      <c r="AM40" s="177"/>
      <c r="AN40" s="177"/>
      <c r="AO40" s="177"/>
      <c r="AP40" s="177"/>
      <c r="AQ40" s="177"/>
      <c r="AR40" s="177"/>
    </row>
    <row r="41" spans="1:44" ht="12.75">
      <c r="A41" s="143"/>
      <c r="B41" s="85"/>
      <c r="C41" s="22"/>
      <c r="D41" s="126"/>
      <c r="AL41" s="162"/>
      <c r="AM41" s="162"/>
      <c r="AN41" s="162"/>
      <c r="AO41" s="162"/>
      <c r="AP41" s="162"/>
      <c r="AQ41" s="162"/>
      <c r="AR41" s="162"/>
    </row>
    <row r="42" spans="1:4" ht="13.5" thickBot="1">
      <c r="A42" s="87"/>
      <c r="B42" s="87"/>
      <c r="C42" s="84"/>
      <c r="D42" s="137"/>
    </row>
    <row r="44" spans="1:10" ht="13.5" thickBot="1">
      <c r="A44" s="144" t="s">
        <v>43</v>
      </c>
      <c r="C44" s="197" t="s">
        <v>50</v>
      </c>
      <c r="D44" s="197"/>
      <c r="J44" s="144" t="s">
        <v>54</v>
      </c>
    </row>
    <row r="45" spans="1:10" ht="12.75">
      <c r="A45" t="s">
        <v>44</v>
      </c>
      <c r="C45" t="s">
        <v>51</v>
      </c>
      <c r="J45" t="s">
        <v>55</v>
      </c>
    </row>
    <row r="46" spans="1:10" ht="12.75">
      <c r="A46" t="s">
        <v>45</v>
      </c>
      <c r="C46" t="s">
        <v>52</v>
      </c>
      <c r="J46" t="s">
        <v>56</v>
      </c>
    </row>
    <row r="47" spans="1:10" ht="12.75">
      <c r="A47" t="s">
        <v>46</v>
      </c>
      <c r="C47" t="s">
        <v>53</v>
      </c>
      <c r="J47" t="s">
        <v>57</v>
      </c>
    </row>
    <row r="48" spans="1:10" ht="12.75">
      <c r="A48" t="s">
        <v>47</v>
      </c>
      <c r="J48" t="s">
        <v>58</v>
      </c>
    </row>
    <row r="49" ht="12.75">
      <c r="A49" t="s">
        <v>48</v>
      </c>
    </row>
    <row r="50" ht="12.75">
      <c r="A50" t="s">
        <v>49</v>
      </c>
    </row>
    <row r="52" spans="1:2" ht="12.75">
      <c r="A52" t="s">
        <v>8</v>
      </c>
      <c r="B52" t="s">
        <v>39</v>
      </c>
    </row>
    <row r="53" ht="12.75">
      <c r="A53" s="145"/>
    </row>
    <row r="54" ht="12.75">
      <c r="A54" s="145"/>
    </row>
  </sheetData>
  <mergeCells count="24">
    <mergeCell ref="F1:M1"/>
    <mergeCell ref="P2:Q2"/>
    <mergeCell ref="R2:S2"/>
    <mergeCell ref="AH2:AI2"/>
    <mergeCell ref="G3:H3"/>
    <mergeCell ref="I3:L3"/>
    <mergeCell ref="R3:S3"/>
    <mergeCell ref="G4:H4"/>
    <mergeCell ref="V14:AA14"/>
    <mergeCell ref="AC14:AE14"/>
    <mergeCell ref="J7:K7"/>
    <mergeCell ref="L7:M7"/>
    <mergeCell ref="L13:Q13"/>
    <mergeCell ref="R13:AA13"/>
    <mergeCell ref="C44:D44"/>
    <mergeCell ref="C2:D2"/>
    <mergeCell ref="B9:AE12"/>
    <mergeCell ref="AB13:AE13"/>
    <mergeCell ref="C14:E14"/>
    <mergeCell ref="F14:H14"/>
    <mergeCell ref="I14:J14"/>
    <mergeCell ref="L14:M14"/>
    <mergeCell ref="N14:Q14"/>
    <mergeCell ref="R14:U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Dixon</dc:creator>
  <cp:keywords/>
  <dc:description/>
  <cp:lastModifiedBy>freasor</cp:lastModifiedBy>
  <cp:lastPrinted>2004-11-18T20:23:54Z</cp:lastPrinted>
  <dcterms:created xsi:type="dcterms:W3CDTF">2002-12-09T21:46:09Z</dcterms:created>
  <dcterms:modified xsi:type="dcterms:W3CDTF">2007-02-21T18:16:23Z</dcterms:modified>
  <cp:category/>
  <cp:version/>
  <cp:contentType/>
  <cp:contentStatus/>
</cp:coreProperties>
</file>